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oliver\Desktop\Jaanuar 2023\ÜVK kavad\KASTRE\PUHTAND\"/>
    </mc:Choice>
  </mc:AlternateContent>
  <xr:revisionPtr revIDLastSave="0" documentId="13_ncr:1_{23B8DBC9-EC18-4AB2-8110-396A32EBB1DF}" xr6:coauthVersionLast="47" xr6:coauthVersionMax="47" xr10:uidLastSave="{00000000-0000-0000-0000-000000000000}"/>
  <bookViews>
    <workbookView xWindow="240" yWindow="915" windowWidth="25200" windowHeight="18810" tabRatio="840" activeTab="3" xr2:uid="{00000000-000D-0000-FFFF-FFFF00000000}"/>
  </bookViews>
  <sheets>
    <sheet name="1. ÜHIKHINNAD" sheetId="5" r:id="rId1"/>
    <sheet name="2. Lühiajaline lahtikirjutatuna" sheetId="8" r:id="rId2"/>
    <sheet name="3. Pikaajaline lahtikirjutatuna" sheetId="4" r:id="rId3"/>
    <sheet name="4. KOOND" sheetId="6" r:id="rId4"/>
    <sheet name="5. Tuletõrjeveevarustus" sheetId="7" r:id="rId5"/>
  </sheets>
  <definedNames>
    <definedName name="_xlnm._FilterDatabase" localSheetId="1" hidden="1">'2. Lühiajaline lahtikirjutatuna'!$A$3:$I$116</definedName>
    <definedName name="_xlnm._FilterDatabase" localSheetId="2" hidden="1">'3. Pikaajaline lahtikirjutatuna'!$A$3:$H$147</definedName>
    <definedName name="_xlnm._FilterDatabase" localSheetId="3" hidden="1">'4. KOOND'!$A$3:$T$36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7" i="6" l="1"/>
  <c r="S7" i="6"/>
  <c r="R7" i="6"/>
  <c r="C7" i="6"/>
  <c r="H17" i="8"/>
  <c r="H16" i="8"/>
  <c r="H18" i="8" s="1"/>
  <c r="D7" i="6" s="1"/>
  <c r="G40" i="8"/>
  <c r="R34" i="6"/>
  <c r="O36" i="6"/>
  <c r="P36" i="6"/>
  <c r="Q36" i="6"/>
  <c r="H88" i="4" l="1"/>
  <c r="H47" i="8"/>
  <c r="H87" i="4"/>
  <c r="G48" i="4"/>
  <c r="H48" i="4" s="1"/>
  <c r="G51" i="4"/>
  <c r="H51" i="4" s="1"/>
  <c r="Q12" i="7"/>
  <c r="Q5" i="7"/>
  <c r="G29" i="4"/>
  <c r="H29" i="4" s="1"/>
  <c r="H19" i="4"/>
  <c r="H11" i="4"/>
  <c r="F113" i="4"/>
  <c r="F108" i="4"/>
  <c r="Q6" i="7"/>
  <c r="Q4" i="7"/>
  <c r="G12" i="7"/>
  <c r="H12" i="7"/>
  <c r="I12" i="7"/>
  <c r="J12" i="7"/>
  <c r="K12" i="7"/>
  <c r="L12" i="7"/>
  <c r="M12" i="7"/>
  <c r="N12" i="7"/>
  <c r="O12" i="7"/>
  <c r="P12" i="7"/>
  <c r="D12" i="7"/>
  <c r="E12" i="7"/>
  <c r="F12" i="7"/>
  <c r="H131" i="4"/>
  <c r="H143" i="4"/>
  <c r="H142" i="4"/>
  <c r="C34" i="6"/>
  <c r="H129" i="4"/>
  <c r="H130" i="4"/>
  <c r="H132" i="4"/>
  <c r="H133" i="4"/>
  <c r="H134" i="4"/>
  <c r="H135" i="4"/>
  <c r="H136" i="4"/>
  <c r="H137" i="4"/>
  <c r="H138" i="4"/>
  <c r="H139" i="4"/>
  <c r="H140" i="4"/>
  <c r="H141" i="4"/>
  <c r="H144" i="4"/>
  <c r="H145" i="4"/>
  <c r="H128" i="4"/>
  <c r="G11" i="8"/>
  <c r="G10" i="8"/>
  <c r="H10" i="8" s="1"/>
  <c r="H46" i="8"/>
  <c r="H97" i="8"/>
  <c r="H112" i="8"/>
  <c r="H146" i="4" l="1"/>
  <c r="D34" i="6" s="1"/>
  <c r="S34" i="6" s="1"/>
  <c r="T34" i="6" s="1"/>
  <c r="H122" i="4"/>
  <c r="G99" i="4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S8" i="6"/>
  <c r="S9" i="6"/>
  <c r="S10" i="6"/>
  <c r="S11" i="6"/>
  <c r="S12" i="6"/>
  <c r="S13" i="6"/>
  <c r="S14" i="6"/>
  <c r="S15" i="6"/>
  <c r="S16" i="6"/>
  <c r="S17" i="6"/>
  <c r="S6" i="6"/>
  <c r="C32" i="6"/>
  <c r="H117" i="4"/>
  <c r="H118" i="4" s="1"/>
  <c r="G112" i="4"/>
  <c r="H112" i="4" s="1"/>
  <c r="C28" i="6"/>
  <c r="G101" i="4"/>
  <c r="H101" i="4" s="1"/>
  <c r="C12" i="6"/>
  <c r="G62" i="8"/>
  <c r="H62" i="8" s="1"/>
  <c r="H58" i="8"/>
  <c r="H59" i="8" s="1"/>
  <c r="G55" i="8"/>
  <c r="H55" i="8" s="1"/>
  <c r="H54" i="8"/>
  <c r="H53" i="8"/>
  <c r="H68" i="4"/>
  <c r="H67" i="4"/>
  <c r="H66" i="4"/>
  <c r="H65" i="4"/>
  <c r="H63" i="4"/>
  <c r="H60" i="4"/>
  <c r="H56" i="8" l="1"/>
  <c r="D12" i="6" s="1"/>
  <c r="H69" i="4"/>
  <c r="G48" i="8" l="1"/>
  <c r="H48" i="8" s="1"/>
  <c r="R12" i="6" l="1"/>
  <c r="T12" i="6" s="1"/>
  <c r="H54" i="4"/>
  <c r="G56" i="4"/>
  <c r="H56" i="4" s="1"/>
  <c r="C24" i="6"/>
  <c r="G55" i="4"/>
  <c r="H55" i="4" s="1"/>
  <c r="G34" i="4"/>
  <c r="H34" i="4" s="1"/>
  <c r="G13" i="8"/>
  <c r="H13" i="8" s="1"/>
  <c r="C21" i="6"/>
  <c r="C20" i="6"/>
  <c r="G16" i="4"/>
  <c r="H16" i="4" s="1"/>
  <c r="H57" i="4" l="1"/>
  <c r="D24" i="6" s="1"/>
  <c r="S24" i="6" s="1"/>
  <c r="T24" i="6" s="1"/>
  <c r="C10" i="6"/>
  <c r="H124" i="4" l="1"/>
  <c r="Q9" i="7"/>
  <c r="Q7" i="7"/>
  <c r="H45" i="8"/>
  <c r="H123" i="4"/>
  <c r="H105" i="4"/>
  <c r="H106" i="4" s="1"/>
  <c r="H98" i="4"/>
  <c r="H97" i="4"/>
  <c r="H100" i="4"/>
  <c r="H96" i="4"/>
  <c r="H99" i="4"/>
  <c r="H91" i="4"/>
  <c r="H85" i="4"/>
  <c r="G24" i="4"/>
  <c r="H24" i="4" s="1"/>
  <c r="H23" i="4"/>
  <c r="H22" i="4"/>
  <c r="G28" i="4"/>
  <c r="H28" i="4" s="1"/>
  <c r="H27" i="4"/>
  <c r="H92" i="4"/>
  <c r="G93" i="4"/>
  <c r="H93" i="4" s="1"/>
  <c r="H44" i="8"/>
  <c r="H94" i="4" l="1"/>
  <c r="H30" i="4"/>
  <c r="D21" i="6" s="1"/>
  <c r="S21" i="6" s="1"/>
  <c r="T21" i="6" s="1"/>
  <c r="H25" i="4"/>
  <c r="D20" i="6"/>
  <c r="H102" i="8"/>
  <c r="G101" i="8"/>
  <c r="H101" i="8" s="1"/>
  <c r="G99" i="8"/>
  <c r="H99" i="8" s="1"/>
  <c r="H98" i="8"/>
  <c r="G38" i="8"/>
  <c r="G36" i="8"/>
  <c r="G24" i="8"/>
  <c r="H24" i="8" s="1"/>
  <c r="H25" i="8" s="1"/>
  <c r="D32" i="6"/>
  <c r="S32" i="6" s="1"/>
  <c r="T32" i="6" s="1"/>
  <c r="G102" i="4"/>
  <c r="S20" i="6" l="1"/>
  <c r="T20" i="6" s="1"/>
  <c r="D27" i="6"/>
  <c r="S27" i="6" s="1"/>
  <c r="T27" i="6" s="1"/>
  <c r="H41" i="8"/>
  <c r="H40" i="8"/>
  <c r="H39" i="8"/>
  <c r="H38" i="8"/>
  <c r="H37" i="8"/>
  <c r="H36" i="8"/>
  <c r="H35" i="8"/>
  <c r="H34" i="8"/>
  <c r="H33" i="8"/>
  <c r="H31" i="8"/>
  <c r="H30" i="8"/>
  <c r="H27" i="8"/>
  <c r="H28" i="8"/>
  <c r="H29" i="8"/>
  <c r="H32" i="8"/>
  <c r="H42" i="8" l="1"/>
  <c r="D10" i="6" l="1"/>
  <c r="G36" i="6" s="1"/>
  <c r="H37" i="4"/>
  <c r="H36" i="4"/>
  <c r="G103" i="8"/>
  <c r="H103" i="8" s="1"/>
  <c r="H100" i="8"/>
  <c r="H96" i="8"/>
  <c r="C30" i="6"/>
  <c r="C8" i="6"/>
  <c r="G86" i="4"/>
  <c r="G38" i="4"/>
  <c r="G21" i="8"/>
  <c r="H21" i="8" s="1"/>
  <c r="G120" i="4"/>
  <c r="G125" i="4"/>
  <c r="H125" i="4" s="1"/>
  <c r="G121" i="4"/>
  <c r="H121" i="4" s="1"/>
  <c r="H95" i="8" l="1"/>
  <c r="F36" i="6"/>
  <c r="H38" i="4"/>
  <c r="G20" i="8"/>
  <c r="H20" i="8" s="1"/>
  <c r="H22" i="8" s="1"/>
  <c r="G8" i="8"/>
  <c r="H8" i="8" s="1"/>
  <c r="G7" i="8"/>
  <c r="G9" i="8"/>
  <c r="H9" i="8" s="1"/>
  <c r="R10" i="6" l="1"/>
  <c r="D8" i="6"/>
  <c r="R8" i="6" s="1"/>
  <c r="T8" i="6" s="1"/>
  <c r="H86" i="4"/>
  <c r="H89" i="4" s="1"/>
  <c r="G113" i="4"/>
  <c r="G110" i="4"/>
  <c r="G80" i="4"/>
  <c r="G49" i="4"/>
  <c r="H49" i="4" s="1"/>
  <c r="G47" i="4"/>
  <c r="G43" i="4"/>
  <c r="H43" i="4" s="1"/>
  <c r="G42" i="4"/>
  <c r="H42" i="4" s="1"/>
  <c r="G41" i="4"/>
  <c r="H41" i="4" s="1"/>
  <c r="G7" i="4"/>
  <c r="G109" i="8"/>
  <c r="G108" i="8"/>
  <c r="G107" i="8"/>
  <c r="H107" i="8" s="1"/>
  <c r="G106" i="8"/>
  <c r="G87" i="8"/>
  <c r="T10" i="6" l="1"/>
  <c r="G88" i="8"/>
  <c r="G84" i="8"/>
  <c r="G83" i="8"/>
  <c r="G82" i="8"/>
  <c r="G86" i="8"/>
  <c r="G85" i="8"/>
  <c r="G76" i="8"/>
  <c r="G75" i="8"/>
  <c r="G74" i="8"/>
  <c r="G79" i="8"/>
  <c r="G78" i="8"/>
  <c r="G77" i="8"/>
  <c r="G73" i="8"/>
  <c r="G72" i="8"/>
  <c r="G71" i="8"/>
  <c r="G70" i="8"/>
  <c r="G67" i="8"/>
  <c r="G66" i="8"/>
  <c r="G65" i="8"/>
  <c r="G64" i="8"/>
  <c r="G63" i="8"/>
  <c r="G61" i="8"/>
  <c r="G49" i="8"/>
  <c r="G94" i="8"/>
  <c r="G93" i="8"/>
  <c r="G92" i="8"/>
  <c r="G91" i="8"/>
  <c r="G113" i="8"/>
  <c r="H11" i="8" l="1"/>
  <c r="G6" i="8"/>
  <c r="H6" i="8" s="1"/>
  <c r="H5" i="8"/>
  <c r="C33" i="6"/>
  <c r="C31" i="6"/>
  <c r="C29" i="6"/>
  <c r="C26" i="6"/>
  <c r="C25" i="6"/>
  <c r="C23" i="6"/>
  <c r="C22" i="6"/>
  <c r="C19" i="6"/>
  <c r="C17" i="6"/>
  <c r="C16" i="6"/>
  <c r="C15" i="6"/>
  <c r="C14" i="6"/>
  <c r="C27" i="6"/>
  <c r="C13" i="6"/>
  <c r="C11" i="6"/>
  <c r="C9" i="6"/>
  <c r="C6" i="6"/>
  <c r="Q11" i="7"/>
  <c r="Q10" i="7"/>
  <c r="H114" i="8"/>
  <c r="H113" i="8"/>
  <c r="H111" i="8"/>
  <c r="H109" i="8"/>
  <c r="H108" i="8"/>
  <c r="H106" i="8"/>
  <c r="H94" i="8"/>
  <c r="H93" i="8"/>
  <c r="H92" i="8"/>
  <c r="H91" i="8"/>
  <c r="H88" i="8"/>
  <c r="H87" i="8"/>
  <c r="H86" i="8"/>
  <c r="H85" i="8"/>
  <c r="H84" i="8"/>
  <c r="H83" i="8"/>
  <c r="H82" i="8"/>
  <c r="H79" i="8"/>
  <c r="H78" i="8"/>
  <c r="H77" i="8"/>
  <c r="H76" i="8"/>
  <c r="H75" i="8"/>
  <c r="H74" i="8"/>
  <c r="H73" i="8"/>
  <c r="H72" i="8"/>
  <c r="H71" i="8"/>
  <c r="H70" i="8"/>
  <c r="H67" i="8"/>
  <c r="H66" i="8"/>
  <c r="H65" i="8"/>
  <c r="H64" i="8"/>
  <c r="H63" i="8"/>
  <c r="H61" i="8"/>
  <c r="H49" i="8"/>
  <c r="H50" i="8" s="1"/>
  <c r="H7" i="8"/>
  <c r="H68" i="8" l="1"/>
  <c r="D13" i="6" s="1"/>
  <c r="R13" i="6" s="1"/>
  <c r="T13" i="6" s="1"/>
  <c r="H89" i="8"/>
  <c r="H80" i="8"/>
  <c r="D14" i="6" s="1"/>
  <c r="H110" i="8"/>
  <c r="H115" i="8" s="1"/>
  <c r="H104" i="8"/>
  <c r="D16" i="6" s="1"/>
  <c r="R16" i="6" s="1"/>
  <c r="T16" i="6" s="1"/>
  <c r="H12" i="8"/>
  <c r="H14" i="8" s="1"/>
  <c r="D6" i="6" s="1"/>
  <c r="D9" i="6"/>
  <c r="Q8" i="7"/>
  <c r="D15" i="6"/>
  <c r="G15" i="4"/>
  <c r="H15" i="4" s="1"/>
  <c r="G17" i="4"/>
  <c r="H17" i="4" s="1"/>
  <c r="H10" i="4"/>
  <c r="G35" i="4"/>
  <c r="G33" i="4"/>
  <c r="G32" i="4"/>
  <c r="G50" i="4"/>
  <c r="H50" i="4" s="1"/>
  <c r="H47" i="4"/>
  <c r="G46" i="4"/>
  <c r="H46" i="4" s="1"/>
  <c r="G44" i="4"/>
  <c r="H44" i="4" s="1"/>
  <c r="G45" i="4"/>
  <c r="H45" i="4" s="1"/>
  <c r="G77" i="4"/>
  <c r="H77" i="4" s="1"/>
  <c r="H116" i="8" l="1"/>
  <c r="H52" i="4"/>
  <c r="D23" i="6" s="1"/>
  <c r="H36" i="6"/>
  <c r="R9" i="6"/>
  <c r="T9" i="6" s="1"/>
  <c r="D11" i="6"/>
  <c r="R11" i="6" s="1"/>
  <c r="T11" i="6" s="1"/>
  <c r="R6" i="6" l="1"/>
  <c r="S23" i="6"/>
  <c r="T23" i="6" s="1"/>
  <c r="N36" i="6"/>
  <c r="D17" i="6"/>
  <c r="R17" i="6" s="1"/>
  <c r="T17" i="6" s="1"/>
  <c r="H32" i="4"/>
  <c r="G9" i="4"/>
  <c r="G8" i="4"/>
  <c r="T6" i="6" l="1"/>
  <c r="R14" i="6"/>
  <c r="T14" i="6" s="1"/>
  <c r="I36" i="6"/>
  <c r="E36" i="6"/>
  <c r="D18" i="6"/>
  <c r="R15" i="6"/>
  <c r="T15" i="6" s="1"/>
  <c r="H9" i="4"/>
  <c r="D29" i="6"/>
  <c r="S29" i="6" s="1"/>
  <c r="T29" i="6" s="1"/>
  <c r="H73" i="4"/>
  <c r="G78" i="4"/>
  <c r="G76" i="4"/>
  <c r="G81" i="4"/>
  <c r="G75" i="4"/>
  <c r="G74" i="4"/>
  <c r="H120" i="4"/>
  <c r="H126" i="4" s="1"/>
  <c r="D30" i="6"/>
  <c r="S30" i="6" s="1"/>
  <c r="T30" i="6" s="1"/>
  <c r="G108" i="4"/>
  <c r="G109" i="4"/>
  <c r="G111" i="4"/>
  <c r="G114" i="4"/>
  <c r="H82" i="4"/>
  <c r="H8" i="4"/>
  <c r="H18" i="4"/>
  <c r="G6" i="4"/>
  <c r="H33" i="4"/>
  <c r="H35" i="4"/>
  <c r="H7" i="4"/>
  <c r="H71" i="4"/>
  <c r="H72" i="4"/>
  <c r="G79" i="4"/>
  <c r="D25" i="6"/>
  <c r="H102" i="4"/>
  <c r="H103" i="4" s="1"/>
  <c r="R36" i="6" l="1"/>
  <c r="H39" i="4"/>
  <c r="D28" i="6"/>
  <c r="S28" i="6" s="1"/>
  <c r="T28" i="6" s="1"/>
  <c r="D33" i="6"/>
  <c r="G14" i="4"/>
  <c r="H14" i="4" s="1"/>
  <c r="H20" i="4" s="1"/>
  <c r="H109" i="4"/>
  <c r="H110" i="4"/>
  <c r="H108" i="4"/>
  <c r="H114" i="4"/>
  <c r="H113" i="4"/>
  <c r="H111" i="4"/>
  <c r="H74" i="4"/>
  <c r="H80" i="4"/>
  <c r="H75" i="4"/>
  <c r="H79" i="4"/>
  <c r="H81" i="4"/>
  <c r="H76" i="4"/>
  <c r="H6" i="4"/>
  <c r="H12" i="4" s="1"/>
  <c r="H78" i="4"/>
  <c r="S33" i="6" l="1"/>
  <c r="T33" i="6" s="1"/>
  <c r="K36" i="6"/>
  <c r="H115" i="4"/>
  <c r="H83" i="4"/>
  <c r="D19" i="6"/>
  <c r="D22" i="6"/>
  <c r="S25" i="6"/>
  <c r="T25" i="6" s="1"/>
  <c r="H147" i="4" l="1"/>
  <c r="S22" i="6"/>
  <c r="T22" i="6" s="1"/>
  <c r="D26" i="6"/>
  <c r="D31" i="6"/>
  <c r="S26" i="6" l="1"/>
  <c r="T26" i="6" s="1"/>
  <c r="M36" i="6"/>
  <c r="D35" i="6"/>
  <c r="D36" i="6" s="1"/>
  <c r="S19" i="6"/>
  <c r="J36" i="6"/>
  <c r="S31" i="6" l="1"/>
  <c r="T31" i="6" s="1"/>
  <c r="L36" i="6"/>
  <c r="T19" i="6"/>
  <c r="T36" i="6" s="1"/>
  <c r="S36" i="6" l="1"/>
</calcChain>
</file>

<file path=xl/sharedStrings.xml><?xml version="1.0" encoding="utf-8"?>
<sst xmlns="http://schemas.openxmlformats.org/spreadsheetml/2006/main" count="1148" uniqueCount="297">
  <si>
    <t>ÜHIK</t>
  </si>
  <si>
    <t>KOGUS</t>
  </si>
  <si>
    <t>ÜHIKHIND (€)</t>
  </si>
  <si>
    <t>MAKSUMUS KOKKU (€)</t>
  </si>
  <si>
    <t>m</t>
  </si>
  <si>
    <t>Hüdrandi rajamine</t>
  </si>
  <si>
    <t>Investeeringu nimetus</t>
  </si>
  <si>
    <t>KOKKU</t>
  </si>
  <si>
    <t>Veetorustiku rajamine</t>
  </si>
  <si>
    <t>Isevoolse kanalisatsioonitoru ehitamine</t>
  </si>
  <si>
    <t>Veetoru ehitamine</t>
  </si>
  <si>
    <t>Survekanalisatsioonitoru ehitamine</t>
  </si>
  <si>
    <t>Vee kinnistu-ühendus</t>
  </si>
  <si>
    <t>Kanalisatsiooni kinnistu-ühendus</t>
  </si>
  <si>
    <t>Jrk nr</t>
  </si>
  <si>
    <t>Asula</t>
  </si>
  <si>
    <t>*Kõik antud võimsused on hinnangulised ja täpsustatakse projekteerimise käigus</t>
  </si>
  <si>
    <t>Reoveepumpla rekonstrueerimine</t>
  </si>
  <si>
    <t>kmpl</t>
  </si>
  <si>
    <t>Kastre vald</t>
  </si>
  <si>
    <t>Lühiajaline investeeringuprogramm 2023-2027</t>
  </si>
  <si>
    <t>Pikaajaline investeeringuprogramm 2028-2035</t>
  </si>
  <si>
    <t>Survekanalisatsioonitorustiku rajamine</t>
  </si>
  <si>
    <t>Vee kinnistuühenduse rekonstrueerimine</t>
  </si>
  <si>
    <t>Vee kinnistuühenduse rajamine</t>
  </si>
  <si>
    <t>Isevoolse kanalisatsioonitorustiku rekonstrueerimine</t>
  </si>
  <si>
    <t>Kanalisatsiooni kinnistuühenduse rekonstrueerimine</t>
  </si>
  <si>
    <t>Isevoolse kanalisatsioonitorustiku rajamine</t>
  </si>
  <si>
    <t>Kanalisatsiooni kinnistuühenduse rajamine</t>
  </si>
  <si>
    <t>Juurdepääsutee ja teenindusplatsi rajamine</t>
  </si>
  <si>
    <t>m2</t>
  </si>
  <si>
    <t>Piirdeaia rajamine</t>
  </si>
  <si>
    <t>Puurkaevpumpla II astme pumpla tehnoloogia paigaldamine</t>
  </si>
  <si>
    <t>Puurkaevpumpla hoone rekonstrueerimine</t>
  </si>
  <si>
    <t>Puurkaevu puurimine</t>
  </si>
  <si>
    <t>Üheastmelise pumpla tehnoloogia</t>
  </si>
  <si>
    <t>Kaugjälgimise ja -juhtimise süsteem</t>
  </si>
  <si>
    <t xml:space="preserve">Reoveepumpla rajamine </t>
  </si>
  <si>
    <t>Aardla reoveepuhasti likvideerimine</t>
  </si>
  <si>
    <t>Reoveepumpla rajamine</t>
  </si>
  <si>
    <t xml:space="preserve">Veetorustiku rekonstrueerimine </t>
  </si>
  <si>
    <t xml:space="preserve">Survekanalisatsioonitorustiku rajamine </t>
  </si>
  <si>
    <t>Kanalisatsiooni kinnistu-ühenduse rekonstrueerimine</t>
  </si>
  <si>
    <t>Reoveepuhasti (biotiigi) rekonstrueerimine</t>
  </si>
  <si>
    <t>Puurkaevu rajamine</t>
  </si>
  <si>
    <t xml:space="preserve">Veetorustike rekonstrueerimine </t>
  </si>
  <si>
    <t xml:space="preserve">Isevoolse kanalisatsioonitorustiku rekonstrueerimine </t>
  </si>
  <si>
    <t xml:space="preserve">Isevoolse kanalisatsioonitorustiku rajamine </t>
  </si>
  <si>
    <t>Tööd Sillaotsa Kooli puurkaevpumpla reservijätmiseks</t>
  </si>
  <si>
    <t>Reoveepumpla rajamine 5-10 l/s</t>
  </si>
  <si>
    <t>Sillaotsa Kooli reoveepuhasti likvideerimine</t>
  </si>
  <si>
    <t>Survekanalisatsioonitorustiku rajamine Poka ja Melliste ÜK ühendamiseks</t>
  </si>
  <si>
    <t>Reoveepumpla rajamine (Mõra tee)</t>
  </si>
  <si>
    <t>Vee kinnistuühenduse rajamine (Mõra tee)</t>
  </si>
  <si>
    <t>Kanalisatsiooni kinnistuühenduse rajamine (Mõra tee)</t>
  </si>
  <si>
    <t xml:space="preserve">Veetorustiku rajamine </t>
  </si>
  <si>
    <t>Alternatiiv 1 kokku</t>
  </si>
  <si>
    <t>Kanalisatsiooni kinnistu-ühenduse rajamine</t>
  </si>
  <si>
    <t>Alternatiiv 2 kokku</t>
  </si>
  <si>
    <t>Vald</t>
  </si>
  <si>
    <t>Aardla</t>
  </si>
  <si>
    <t>Haaslava</t>
  </si>
  <si>
    <t>Kurepalu</t>
  </si>
  <si>
    <t>Investeeringu valdkond</t>
  </si>
  <si>
    <t>Roiu</t>
  </si>
  <si>
    <t>Ühik</t>
  </si>
  <si>
    <t>Kogus</t>
  </si>
  <si>
    <t>Ühikhind (€)</t>
  </si>
  <si>
    <t>Maksumus kokku (€)</t>
  </si>
  <si>
    <t>Tabel 1. Investeeringute maksumuste arvestamisel kasutatud ühikhinnad</t>
  </si>
  <si>
    <t>Päkste</t>
  </si>
  <si>
    <t>Ignase</t>
  </si>
  <si>
    <t>Järvselja</t>
  </si>
  <si>
    <t>Kaagvere ÜVK rekonstrueerimine ja laiendamine</t>
  </si>
  <si>
    <t>Kaagvere</t>
  </si>
  <si>
    <t>Melliste</t>
  </si>
  <si>
    <t>Poka küla ÜVK rajamine ja rekonstrueerimine ning ühendamine Melliste ÜVK-ga</t>
  </si>
  <si>
    <t>Mäksa</t>
  </si>
  <si>
    <t>Võnnu</t>
  </si>
  <si>
    <t>Võõpste</t>
  </si>
  <si>
    <t>Tabel 2. Kastre valla ÜVKA lühiajalise investeeringuprogrammi projektid</t>
  </si>
  <si>
    <t>Võnnu aleviku ÜVK laiendamine</t>
  </si>
  <si>
    <t>Poka</t>
  </si>
  <si>
    <t>Investeeringud AS Emajõe Veevärk teeninduspiirkonnas</t>
  </si>
  <si>
    <t>Investeering</t>
  </si>
  <si>
    <t>Lühiajaline kokku</t>
  </si>
  <si>
    <t>Pikaajaline kokku</t>
  </si>
  <si>
    <t>KÕIK KOKKU</t>
  </si>
  <si>
    <t>Aardra ja Aardlapalu</t>
  </si>
  <si>
    <t>Nr</t>
  </si>
  <si>
    <t>Projekti nimetus</t>
  </si>
  <si>
    <t>1.</t>
  </si>
  <si>
    <t>2.</t>
  </si>
  <si>
    <t>3.</t>
  </si>
  <si>
    <t>Melliste ÜVK rekonstrueerimine ja laiendamine</t>
  </si>
  <si>
    <t>Mäksa kanalisatsioonivõrgu rekonstrueerimine</t>
  </si>
  <si>
    <t>Võõpste küla ühiskanalisatsiooni rekonstrueerimine ja laiendamine</t>
  </si>
  <si>
    <t>Tabel 3. Kastre valla ÜVKA pikaajalise investeeringuprogrammi projektid</t>
  </si>
  <si>
    <t>Roiu settekäitluskeskuse rajamine</t>
  </si>
  <si>
    <t xml:space="preserve">Ignase </t>
  </si>
  <si>
    <t>Võõpste puurkaevu rajamine</t>
  </si>
  <si>
    <t>Reoveepumpla rajamine (Tuigo tee)</t>
  </si>
  <si>
    <t>Kurepalu ÜVK laiendamine Mõra ja Tuigo teel</t>
  </si>
  <si>
    <t>Puurkaevu puurimine €/m</t>
  </si>
  <si>
    <t>Puuraugu tamponeerimine kmpl</t>
  </si>
  <si>
    <t>Ühikhind (€/jm, KM-ta)</t>
  </si>
  <si>
    <t>Piirdeaia rajamine (tsingitud võrkpaneelist, koos väravaga) €/m</t>
  </si>
  <si>
    <t>Juurdepääsutee ja teenindusplatsi rajamine (killustik/kruus kate) €/m2</t>
  </si>
  <si>
    <t>Juurdepääsutee ja teenindusplatsi rajamine (asfaltkate) €/m3</t>
  </si>
  <si>
    <t>Erilahendusega reoveepumpla kmpl</t>
  </si>
  <si>
    <t>Väike RVP pumpla kuni 5 l/s kmpl</t>
  </si>
  <si>
    <t>Keskmine reoveepumpla 5-20 l/s kmpl</t>
  </si>
  <si>
    <t>Suur reoveepumpla enam kui 20 l/s kmpl</t>
  </si>
  <si>
    <t>Haaslava küla ÜVK arendamine</t>
  </si>
  <si>
    <t>Kaugjälgimise ja juhtimise süsteem puurkaevpumplale (kuni 20 m3/h), kmpl</t>
  </si>
  <si>
    <t>Torustikud ja kinnistu-ühendused</t>
  </si>
  <si>
    <t>Reoveepumplad</t>
  </si>
  <si>
    <t>Üheastmelise pumpla tehnoloogia (elektriliitumine, torustikud, armatuur, küte, elekter ja automaatika) kmpl</t>
  </si>
  <si>
    <t>Reovee puhastamine</t>
  </si>
  <si>
    <t>Aardla küla ÜVK ühendamine Aardlapalu-Haaslava ÜVK-ga</t>
  </si>
  <si>
    <t>Tehnohoone rajamine (10 m2)</t>
  </si>
  <si>
    <t>Sademevee torustiku rajamine</t>
  </si>
  <si>
    <t>Kanal: seadmed</t>
  </si>
  <si>
    <t>Kanal: torustik</t>
  </si>
  <si>
    <t>Vesi: rajatised</t>
  </si>
  <si>
    <t>Vesi: seadmed</t>
  </si>
  <si>
    <t>Vesi: torustik</t>
  </si>
  <si>
    <t>Kanal: rajatised</t>
  </si>
  <si>
    <t>Isevoolne kanalisatsioonitorustik</t>
  </si>
  <si>
    <t>Survekanalisatsiooni rajamine</t>
  </si>
  <si>
    <t>LÜHIAJALINE INVESTEERINGUPROGRAMM KOKKU</t>
  </si>
  <si>
    <t>Veetorustiku rajamine Mõra teel</t>
  </si>
  <si>
    <t>Isevoolse kanalisatsioonitorustiku rajamine Mõra teel</t>
  </si>
  <si>
    <t>Survekanalisatsioonitorustik rajamine Mõra teel</t>
  </si>
  <si>
    <t>Veetorustiku rajamine (Kure ja Tuigo tee)</t>
  </si>
  <si>
    <t>Survekanalisatsioonitorustiku rajamine (Kure ja Tuigo tee)</t>
  </si>
  <si>
    <t>Veetorustik rajamine</t>
  </si>
  <si>
    <t>Mäksa joogiveepuhasti rekonstrueerimine</t>
  </si>
  <si>
    <t>Kanalisatsioonitorustike pesuvee liiva-sette tahendusväljaku rajamine</t>
  </si>
  <si>
    <t>Tehnika pesuplatsi rajamine</t>
  </si>
  <si>
    <t>Puurkaev-pumplad</t>
  </si>
  <si>
    <t>Tuletõrjeveevarustus</t>
  </si>
  <si>
    <t>Üldehitustööd</t>
  </si>
  <si>
    <t>Hoone rajamine (€/m2)</t>
  </si>
  <si>
    <t>Kaugjälgimise ja juhtimise süsteem puurkaevpumplale (üle 20 m3/h), kmpl</t>
  </si>
  <si>
    <t>Toorveetorustiku rajamine</t>
  </si>
  <si>
    <t>Reoveepumplate rekonstrueerimine</t>
  </si>
  <si>
    <t>Joogiveepuhasti rajamine</t>
  </si>
  <si>
    <t>Järvselja joogiveepuhasti, reoveepumpla ja reoveepuhasti rekonstrueerimine</t>
  </si>
  <si>
    <t>Elekter ja automaatika (sh kaugjälgimise ja -juhtimise süsteem) reoveepumplale</t>
  </si>
  <si>
    <t>https://drive.google.com/drive/folders/1Ued3oCwwE-ZJuKGWHgyvtUjiucCca76l</t>
  </si>
  <si>
    <t>Koostatud tehnoloogiline projekt:</t>
  </si>
  <si>
    <t>Investeeringu maksumus</t>
  </si>
  <si>
    <t>Päkste ÜVK ühendamine Roiu aleviku ÜVK-ga</t>
  </si>
  <si>
    <t>Alternatiiv 2 Sepa tee kaudu</t>
  </si>
  <si>
    <t>Tabel 4. Kastre valla ÜVKA lühiajalise ja pikaajalise investeeringuprogrammi koondtabel</t>
  </si>
  <si>
    <t>Tuletõrjeveemahuti rajamine (104 m3)</t>
  </si>
  <si>
    <t>Tuletõrjeveemahuti rajamine/rekonstrueerimine (104 m3)</t>
  </si>
  <si>
    <t>Alternatiiv 1 Erakinnistute läbimisega (Loku, Rodna jt)</t>
  </si>
  <si>
    <t>Reoveepuhasti likvideerimine Uue-Kalda teel</t>
  </si>
  <si>
    <t>Reservuaari rajamine (plast, 50-200m3)</t>
  </si>
  <si>
    <t>Likvideerimis- ja lammutustööd (sh olemasoleva reoveepuhasti tehnoloogiliste seadmete demonteerimine ja torustike likvideerimine)</t>
  </si>
  <si>
    <t>Olemasoleva reoveepuhasti tehnohoone ümberehitus purgimissõlmeks</t>
  </si>
  <si>
    <t>Uue reoveepuhasti tehnohoone rajamine</t>
  </si>
  <si>
    <t>Uue reoveepuhasti raudbetoonmahutite rajamine</t>
  </si>
  <si>
    <t>Uue reoveepuhasti ja purgla tehnoloogilised seadmed koos paigaldamisega</t>
  </si>
  <si>
    <t>Tehnoloogilised torustikud koos paigaldamisega</t>
  </si>
  <si>
    <t>Reoveepuhasti välistorustikud koos paigaldamisega</t>
  </si>
  <si>
    <t>Elektri- ja automaatikaseadmed koos paigaldamisega</t>
  </si>
  <si>
    <t>Tehnohoone kütte- ja ventilatsiooniseadmed koos paigaldamisega</t>
  </si>
  <si>
    <t>Keevispaneelaia rajamine (sh üks liugvärav laiusega 5 m, h=1,8 m)</t>
  </si>
  <si>
    <t>Haljastustööde teostamine</t>
  </si>
  <si>
    <t>Kruusast peenra rajamine puhasti ümber</t>
  </si>
  <si>
    <t>Biotiigi puhastamine settest, sh sette käitlus</t>
  </si>
  <si>
    <t>Betoonkivist panduse/kõnnitee rajamine puhasti ümber</t>
  </si>
  <si>
    <t xml:space="preserve">Ignase joogiveepuhasti, reoveepumpla ja reoveepuhasti rekonstrueerimine </t>
  </si>
  <si>
    <t>Kaagvere reoveepuhasti likvideerimine</t>
  </si>
  <si>
    <t>Tuletõrjeveemahuti rekonstrueerimine</t>
  </si>
  <si>
    <t>4.</t>
  </si>
  <si>
    <t>5.</t>
  </si>
  <si>
    <t>Melliste reoveepumpla ja reoveepuhasti rekonstrueerimine, Melliste joogiveepuhasti rajamine</t>
  </si>
  <si>
    <t>Melliste joogiveepuhasti rajamine</t>
  </si>
  <si>
    <t>Roiu reoveepuhasti veetorustik (De110)</t>
  </si>
  <si>
    <t>Teenindusplatsi/juurdepääsutee rajamine (asfaltkate)</t>
  </si>
  <si>
    <t xml:space="preserve">Reoveepuhasti (biotiigi) rekonstrueerimine </t>
  </si>
  <si>
    <r>
      <t>Roiu reoveepuhasti rekonstrueerimine</t>
    </r>
    <r>
      <rPr>
        <sz val="10"/>
        <color theme="1"/>
        <rFont val="Verdana"/>
        <family val="2"/>
      </rPr>
      <t xml:space="preserve"> </t>
    </r>
  </si>
  <si>
    <t>AS EVV TÜT Grupp 4: üle 1000 IE</t>
  </si>
  <si>
    <t>Reoveepuhasti rekonstrueerimine, sh</t>
  </si>
  <si>
    <t>AS EVV TÜT Grupp 2: 50…299 ie, olemasolevalt 50 IE, DP liitumisel üle 50 IE</t>
  </si>
  <si>
    <t>Veetorustiku rajamine reoveepuhasti veevarustuseks</t>
  </si>
  <si>
    <t>Juurdepääsutee ja teenindusplatsi rajamine (kruuskate)</t>
  </si>
  <si>
    <t>Piirdeaia rajamine biotiikide ümber (võrkaed)</t>
  </si>
  <si>
    <t>Piirdeaia rajamine reoveepuhasti ümber (keevispaneelaed)</t>
  </si>
  <si>
    <t>AS EVV TÜT: Grupp 1, kuni 49 IE</t>
  </si>
  <si>
    <t>Reoveepuhasti rekonstrueerimine (seadmed, elekter-automaatika)</t>
  </si>
  <si>
    <t>AS EVV TÜT Grupp 2 50…299 IE</t>
  </si>
  <si>
    <t>EVV TÜT: tüüp 1 joogiveepuhastist kaugemal asuv puurkaev-pumpla. Toorvesi juhitakse Laane tn PK joogiveepuhastisse</t>
  </si>
  <si>
    <t>Joogiveepuhasti rekonstrueerimine (seadmed, elekter-automaatika)</t>
  </si>
  <si>
    <t>Ööpäevane tarbimine ca 10 m3.</t>
  </si>
  <si>
    <t>Kaagvere joogiveepuhasti rajamine</t>
  </si>
  <si>
    <t xml:space="preserve">Tehnohoone rajamine </t>
  </si>
  <si>
    <t>Aardlapalu</t>
  </si>
  <si>
    <t>Palupealse piirkonna reoveepuhasti likvideerimine</t>
  </si>
  <si>
    <t>Aardla joogiveepuhasti rajamine (PK 7010)</t>
  </si>
  <si>
    <t>Täiendava veemahuti rajamine Laane tn PK (57925) juurde</t>
  </si>
  <si>
    <t>Joogiveepuhasti rekonstrueerimine seadmed, elekter-automaatika)</t>
  </si>
  <si>
    <t>Joogiveemahutid (välismahutid)</t>
  </si>
  <si>
    <t>Hoonesiseste torustike uuendamine</t>
  </si>
  <si>
    <t>Joogiveemahuti rajamine (sisemahuti)</t>
  </si>
  <si>
    <t>Joogivee mahutite rajamine</t>
  </si>
  <si>
    <t>PIKAAJALINE INVESTEERINGUPROGRAMM KOKKU</t>
  </si>
  <si>
    <t>Märkused</t>
  </si>
  <si>
    <t xml:space="preserve">Joogiveemahutite rajamine </t>
  </si>
  <si>
    <t>Võnnu reoveepuhasti päikesepargi rajamine</t>
  </si>
  <si>
    <t>Aardla PK (7010) joogiveepuhasti rajamine</t>
  </si>
  <si>
    <t>VK teenuse varustuskindluse tagamiseks seadmete hankimine (generaatorid järelhaagisel, sooja- ja külmakindel veepaak (koos pumba, generaatori; desinfitseerimisseadmetega) multi-lift alusel, raud (III)sulfaadi mahuti multi-lift alusel (mis vastab ADR kaubaveo tingimustele), automaatjuhtimissüsteemi varundamine kriisiolukordadeks: laboriseadmed, proovide võtmiseks protsessist ja ka modelleerimisprogramm, mille järgi saab teha muudatusi reoveepuhasti protsessis).</t>
  </si>
  <si>
    <t>De110 veetorustiku rajamine Laane teel</t>
  </si>
  <si>
    <t>Uue puurkaevpumpla rajamine Haaslava külas Nurme tn ja De110 veetorustiku rajamine Laane teel</t>
  </si>
  <si>
    <t>Veetorustiku rajamine veevõrkude sidustamiseks</t>
  </si>
  <si>
    <t>Roiu reoveepuhasti veetorustiku ja reoveepumpla Roiu_RKP_001 rekonstrueerimine (elekter-automaatika)</t>
  </si>
  <si>
    <t>Veetorustiku rajamine Põiktänaval</t>
  </si>
  <si>
    <t>Veetorustiku rajamine Põiktänaval (Tõrvandi-Roiu-Uniküla tee kuni Männi tee 8, ringistamiseks)</t>
  </si>
  <si>
    <t>Juurdepääsutee rajamine</t>
  </si>
  <si>
    <t>Alternatiiv 3 Kaagvere reoveepuhasti rekonstrueerimine</t>
  </si>
  <si>
    <t>Alternatiiv 2 Reovee juhtimine Roiu reoveepuhastile</t>
  </si>
  <si>
    <t>Survekanalisatsioonitorustiku rajamine rajatavast reoveepumplast Roiu reoveepuhastini (DN 160)</t>
  </si>
  <si>
    <t>Reoveepuhasti rekonstrueerimine (R=400 ie)</t>
  </si>
  <si>
    <t>Settetahendusseade koos abiseadmetega</t>
  </si>
  <si>
    <t>Aunasegaja</t>
  </si>
  <si>
    <t>Haagistreiler aunasegaja transportimiseks</t>
  </si>
  <si>
    <t>Kopp-frontaallaadur</t>
  </si>
  <si>
    <t>Sõeluja</t>
  </si>
  <si>
    <t>Hooldushoone ehitamine (hooldusruum masinatele ja seadmetele, laoruum)</t>
  </si>
  <si>
    <t>Kaagvere-Roiu survekanalisatsiooni rajamine</t>
  </si>
  <si>
    <t>Veetorustiku rajamine Melliste reoveepuhasti veevarustuseks</t>
  </si>
  <si>
    <t xml:space="preserve">Päikesepargi rajamine (päikesepaneelid, inverterid, salvestustehnoloogia, auto laadimispunkt) </t>
  </si>
  <si>
    <t xml:space="preserve">Tehnohoone </t>
  </si>
  <si>
    <t>Praegu ca 60 m3/d, perspektiivis tarbimine suureneb</t>
  </si>
  <si>
    <t>Praegu ca 10 m3/d. Olulist suurenemist ei prognoosita.</t>
  </si>
  <si>
    <t>Ööpäevane olemasolev tarbimine ca 21 m3, perspektiivis varustatakse veega ka Luunja aleviku tarbijaid.</t>
  </si>
  <si>
    <t>ca 5 m3/d</t>
  </si>
  <si>
    <t>vähem kui 5 m3/d</t>
  </si>
  <si>
    <t>Tabel 5. Kastre valla investeeringud tuletõrjeveevarustusse</t>
  </si>
  <si>
    <t>Veevõtt praegu ca 47 m3/d. Veevõtt oluliselt ei suurene.</t>
  </si>
  <si>
    <t>Reoveepuhasti rekonstrueerimine, sh:</t>
  </si>
  <si>
    <t xml:space="preserve">Automaatvõre paigaldamine </t>
  </si>
  <si>
    <t xml:space="preserve">Septiku (PE) paigaldamine </t>
  </si>
  <si>
    <t>Septiku (PE) paigaldamine biotiikide ette</t>
  </si>
  <si>
    <t>Puurkaevu rajamine kokku</t>
  </si>
  <si>
    <t>Täielik rek, rajatise seisukord on AS Emajõe Veevärk hinnangul halb.</t>
  </si>
  <si>
    <t>AS EVV TÜT Grupp 1: kuni 49 IE</t>
  </si>
  <si>
    <t>AS EVV TÜT Grupp 3 300…999 IE</t>
  </si>
  <si>
    <t>Kaugloetavate veearvestite väljavahetamine Kastre valla asulates</t>
  </si>
  <si>
    <t>Mõra</t>
  </si>
  <si>
    <t>Kaugloetavate arvestite vahetamine</t>
  </si>
  <si>
    <t>Kastre valla asulad</t>
  </si>
  <si>
    <t>Sudaste</t>
  </si>
  <si>
    <t>Tammevaldma</t>
  </si>
  <si>
    <t>Kanal:seadmed</t>
  </si>
  <si>
    <t>Koke</t>
  </si>
  <si>
    <t>Piirkonna veetarve praegu ca 80 m3/d. Laane tn joogiveepuhastis hakatakse töötlema rajatava täiendava PK vett.</t>
  </si>
  <si>
    <t>Tuletõrje veevõtukoha rajamine (kuivhüdrant, tähistus)</t>
  </si>
  <si>
    <t>Luunja reovee juhtimisel Kaagvere reoveepuhastile (alternatiiv 1) on vajalik Kaagvere reoveepuhasti laiendamine 2150 IEni. Prognoositav maksumus 1,65 miljonit eurot</t>
  </si>
  <si>
    <t>Reoveepumpla Roiu_RKP_001 rekonstrueerimine (elektri- ja automaatikaosa, seadmed)</t>
  </si>
  <si>
    <t>Mäksa joogiveepuhasti rekonstrueerimine (elektri- ja automaatikaosa, seadmed)</t>
  </si>
  <si>
    <t>Olemasolevalt ca 7 m3/d, tulevikus veevõtt suureneb, vett hakatakse andma ka Aardlapalu-Haaslava piirkonda</t>
  </si>
  <si>
    <t>Aardla biotiikide likvideerimine</t>
  </si>
  <si>
    <t>Veetorustiku rajamine Savitööstuse DP-ni</t>
  </si>
  <si>
    <t>Aardlapalu ÜVK arendustööd</t>
  </si>
  <si>
    <t xml:space="preserve">Tuletõrjeveemahuti rajamine (104 m3) ja täitmistorustik </t>
  </si>
  <si>
    <t>Tuletõrjeveemahuti rajamine (104 m3) ja täitmistorustik (60 m)</t>
  </si>
  <si>
    <t>6.</t>
  </si>
  <si>
    <t>7.</t>
  </si>
  <si>
    <t>8.</t>
  </si>
  <si>
    <t>Reoveepumpla rajamine Qarv 5-20 l/s Uue-Kalda teel</t>
  </si>
  <si>
    <t>Reoveepuhasti ja reoveepumpla likvideerimine Võsu teel</t>
  </si>
  <si>
    <t>Kinnistuühenduse rajamine Tuigo kooli kinnistule</t>
  </si>
  <si>
    <t>Kanalisatsiooni kinnistuühenduse rajamine Tuigo kooli kinnistule</t>
  </si>
  <si>
    <t xml:space="preserve">Melliste reoveepuhasti rekonstrueerimine </t>
  </si>
  <si>
    <t>Isevoolse kanalisatsioonitorustiku rajamine (Mäksa puurkaevpumpla)</t>
  </si>
  <si>
    <t>Reoveepumpla rajamine Qarv≤5 l/s (Tartu tn)</t>
  </si>
  <si>
    <t>Tuletõrjeveevõtukoha rajamine</t>
  </si>
  <si>
    <t>Biotiikide puhastamine</t>
  </si>
  <si>
    <t>Lühiajaline investeeringuprogramm kokku</t>
  </si>
  <si>
    <t>Pikaajaline investeeringuprogramm kokku</t>
  </si>
  <si>
    <t>Biotiigi rekonstrueerimine (sh settekäitlus) €/m2</t>
  </si>
  <si>
    <t>Biotiigi puhastamine settest</t>
  </si>
  <si>
    <t>50-75 IE</t>
  </si>
  <si>
    <t>Laane tn joogiveepuhasti rekonstrueerimine</t>
  </si>
  <si>
    <t>Laane tn puurkaevu (57925) joogiveepuhasti laiendamine (Fe+Mn, desinfektsioon, UV-seade, elekter-automaatika)</t>
  </si>
  <si>
    <t>Reoveepumpla RKP004 rekonstrueerimine (elektri-automaatikaosa, seadmed)</t>
  </si>
  <si>
    <t>Reoveepumpla rekonstrueerimine (elektri- ja automaatikaosa, seadmed)</t>
  </si>
  <si>
    <t>Reoveepumpla Melliste_RKP_001 rekonstrueerimine (elektri- ja automaatikaosa, seadmed)</t>
  </si>
  <si>
    <t>Reoveepumpla Haaslava_RKP_001 rekonstrueerimine</t>
  </si>
  <si>
    <t>Reoveepumpla Haaslava_RKP_002 rekonstrueerimine (sh seadmed, elekter-automaatikaosa)</t>
  </si>
  <si>
    <t>Joogiveepuhasti rekonstrueerimine (seadmed, elektri-automaatikaosa)</t>
  </si>
  <si>
    <t>Puurkaev-pumpla elektri- ja automaatikaosa ja seadmete uuendamine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</si>
</sst>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i/>
      <sz val="10"/>
      <color theme="1"/>
      <name val="Verdana"/>
      <family val="2"/>
    </font>
    <font>
      <sz val="8"/>
      <name val="Calibri"/>
      <family val="2"/>
      <charset val="186"/>
      <scheme val="minor"/>
    </font>
    <font>
      <b/>
      <i/>
      <sz val="10"/>
      <color theme="1"/>
      <name val="Verdana"/>
      <family val="2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186"/>
      <scheme val="minor"/>
    </font>
    <font>
      <b/>
      <i/>
      <sz val="11"/>
      <color theme="2" tint="-0.74999237037263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charset val="186"/>
      <scheme val="minor"/>
    </font>
    <font>
      <sz val="11"/>
      <color rgb="FF00B0F0"/>
      <name val="Calibri"/>
      <family val="2"/>
      <charset val="186"/>
      <scheme val="minor"/>
    </font>
    <font>
      <sz val="10"/>
      <color rgb="FF00B0F0"/>
      <name val="Verdana"/>
      <family val="2"/>
    </font>
    <font>
      <u/>
      <sz val="11"/>
      <color theme="10"/>
      <name val="Calibri"/>
      <family val="2"/>
      <charset val="186"/>
      <scheme val="minor"/>
    </font>
    <font>
      <i/>
      <sz val="10"/>
      <name val="Verdana"/>
      <family val="2"/>
    </font>
    <font>
      <b/>
      <sz val="11"/>
      <name val="Calibri"/>
      <family val="2"/>
    </font>
    <font>
      <b/>
      <sz val="11"/>
      <color theme="2" tint="-0.749992370372631"/>
      <name val="Calibri"/>
      <family val="2"/>
      <scheme val="minor"/>
    </font>
    <font>
      <b/>
      <i/>
      <sz val="10"/>
      <name val="Verdana"/>
      <family val="2"/>
    </font>
    <font>
      <i/>
      <sz val="11"/>
      <color theme="1"/>
      <name val="Calibri"/>
      <family val="2"/>
      <charset val="186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289">
    <xf numFmtId="0" fontId="0" fillId="0" borderId="0" xfId="0"/>
    <xf numFmtId="3" fontId="0" fillId="0" borderId="0" xfId="0" applyNumberFormat="1"/>
    <xf numFmtId="3" fontId="6" fillId="0" borderId="1" xfId="0" applyNumberFormat="1" applyFont="1" applyBorder="1" applyAlignment="1">
      <alignment wrapText="1"/>
    </xf>
    <xf numFmtId="3" fontId="6" fillId="0" borderId="1" xfId="0" applyNumberFormat="1" applyFont="1" applyBorder="1"/>
    <xf numFmtId="3" fontId="5" fillId="0" borderId="1" xfId="0" applyNumberFormat="1" applyFont="1" applyBorder="1"/>
    <xf numFmtId="3" fontId="6" fillId="4" borderId="1" xfId="0" applyNumberFormat="1" applyFont="1" applyFill="1" applyBorder="1"/>
    <xf numFmtId="3" fontId="6" fillId="0" borderId="1" xfId="0" applyNumberFormat="1" applyFont="1" applyBorder="1" applyAlignment="1">
      <alignment horizontal="left"/>
    </xf>
    <xf numFmtId="0" fontId="6" fillId="0" borderId="1" xfId="0" applyFont="1" applyBorder="1"/>
    <xf numFmtId="3" fontId="6" fillId="0" borderId="0" xfId="0" applyNumberFormat="1" applyFont="1"/>
    <xf numFmtId="0" fontId="6" fillId="0" borderId="0" xfId="0" applyFont="1"/>
    <xf numFmtId="0" fontId="5" fillId="0" borderId="0" xfId="0" applyFont="1"/>
    <xf numFmtId="3" fontId="5" fillId="0" borderId="0" xfId="0" applyNumberFormat="1" applyFont="1"/>
    <xf numFmtId="3" fontId="6" fillId="0" borderId="1" xfId="0" applyNumberFormat="1" applyFont="1" applyBorder="1" applyAlignment="1">
      <alignment horizontal="left" vertical="center"/>
    </xf>
    <xf numFmtId="0" fontId="7" fillId="0" borderId="0" xfId="0" applyFont="1"/>
    <xf numFmtId="3" fontId="8" fillId="0" borderId="1" xfId="0" applyNumberFormat="1" applyFont="1" applyBorder="1"/>
    <xf numFmtId="3" fontId="6" fillId="0" borderId="5" xfId="0" applyNumberFormat="1" applyFont="1" applyBorder="1"/>
    <xf numFmtId="3" fontId="6" fillId="0" borderId="5" xfId="0" applyNumberFormat="1" applyFont="1" applyBorder="1" applyAlignment="1">
      <alignment horizontal="left"/>
    </xf>
    <xf numFmtId="3" fontId="6" fillId="5" borderId="1" xfId="0" applyNumberFormat="1" applyFont="1" applyFill="1" applyBorder="1"/>
    <xf numFmtId="3" fontId="6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3" fontId="6" fillId="0" borderId="1" xfId="0" applyNumberFormat="1" applyFont="1" applyBorder="1" applyAlignment="1">
      <alignment horizontal="right" vertical="center"/>
    </xf>
    <xf numFmtId="0" fontId="13" fillId="0" borderId="0" xfId="0" applyFont="1"/>
    <xf numFmtId="3" fontId="6" fillId="3" borderId="1" xfId="0" applyNumberFormat="1" applyFont="1" applyFill="1" applyBorder="1"/>
    <xf numFmtId="3" fontId="6" fillId="3" borderId="1" xfId="0" applyNumberFormat="1" applyFont="1" applyFill="1" applyBorder="1" applyAlignment="1">
      <alignment horizontal="center"/>
    </xf>
    <xf numFmtId="3" fontId="12" fillId="4" borderId="1" xfId="0" applyNumberFormat="1" applyFont="1" applyFill="1" applyBorder="1"/>
    <xf numFmtId="3" fontId="5" fillId="0" borderId="2" xfId="0" applyNumberFormat="1" applyFont="1" applyBorder="1" applyAlignment="1">
      <alignment horizontal="left"/>
    </xf>
    <xf numFmtId="3" fontId="5" fillId="0" borderId="3" xfId="0" applyNumberFormat="1" applyFont="1" applyBorder="1" applyAlignment="1">
      <alignment horizontal="left"/>
    </xf>
    <xf numFmtId="0" fontId="14" fillId="3" borderId="1" xfId="0" applyFont="1" applyFill="1" applyBorder="1"/>
    <xf numFmtId="0" fontId="15" fillId="6" borderId="1" xfId="0" applyFont="1" applyFill="1" applyBorder="1"/>
    <xf numFmtId="0" fontId="15" fillId="6" borderId="6" xfId="0" applyFont="1" applyFill="1" applyBorder="1"/>
    <xf numFmtId="3" fontId="6" fillId="0" borderId="6" xfId="0" applyNumberFormat="1" applyFont="1" applyBorder="1"/>
    <xf numFmtId="3" fontId="5" fillId="0" borderId="2" xfId="0" applyNumberFormat="1" applyFont="1" applyBorder="1"/>
    <xf numFmtId="0" fontId="0" fillId="0" borderId="3" xfId="0" applyBorder="1"/>
    <xf numFmtId="3" fontId="5" fillId="0" borderId="3" xfId="0" applyNumberFormat="1" applyFont="1" applyBorder="1"/>
    <xf numFmtId="3" fontId="5" fillId="0" borderId="4" xfId="0" applyNumberFormat="1" applyFont="1" applyBorder="1"/>
    <xf numFmtId="0" fontId="0" fillId="0" borderId="2" xfId="0" applyBorder="1"/>
    <xf numFmtId="0" fontId="16" fillId="0" borderId="0" xfId="0" applyFont="1"/>
    <xf numFmtId="0" fontId="0" fillId="0" borderId="1" xfId="0" applyBorder="1"/>
    <xf numFmtId="0" fontId="0" fillId="0" borderId="6" xfId="0" applyBorder="1"/>
    <xf numFmtId="0" fontId="0" fillId="0" borderId="4" xfId="0" applyBorder="1"/>
    <xf numFmtId="3" fontId="5" fillId="3" borderId="1" xfId="0" applyNumberFormat="1" applyFont="1" applyFill="1" applyBorder="1" applyAlignment="1">
      <alignment vertical="center"/>
    </xf>
    <xf numFmtId="3" fontId="5" fillId="2" borderId="10" xfId="0" applyNumberFormat="1" applyFont="1" applyFill="1" applyBorder="1" applyAlignment="1">
      <alignment vertical="center"/>
    </xf>
    <xf numFmtId="3" fontId="5" fillId="2" borderId="11" xfId="0" applyNumberFormat="1" applyFont="1" applyFill="1" applyBorder="1" applyAlignment="1">
      <alignment vertical="center"/>
    </xf>
    <xf numFmtId="3" fontId="5" fillId="2" borderId="4" xfId="0" applyNumberFormat="1" applyFont="1" applyFill="1" applyBorder="1" applyAlignment="1">
      <alignment vertical="center"/>
    </xf>
    <xf numFmtId="3" fontId="6" fillId="0" borderId="5" xfId="0" applyNumberFormat="1" applyFont="1" applyBorder="1" applyAlignment="1">
      <alignment wrapText="1"/>
    </xf>
    <xf numFmtId="3" fontId="5" fillId="2" borderId="2" xfId="0" applyNumberFormat="1" applyFont="1" applyFill="1" applyBorder="1" applyAlignment="1">
      <alignment vertical="center"/>
    </xf>
    <xf numFmtId="3" fontId="5" fillId="2" borderId="3" xfId="0" applyNumberFormat="1" applyFont="1" applyFill="1" applyBorder="1" applyAlignment="1">
      <alignment vertical="center"/>
    </xf>
    <xf numFmtId="0" fontId="6" fillId="0" borderId="6" xfId="0" applyFont="1" applyBorder="1"/>
    <xf numFmtId="0" fontId="6" fillId="0" borderId="3" xfId="0" applyFont="1" applyBorder="1"/>
    <xf numFmtId="0" fontId="6" fillId="0" borderId="4" xfId="0" applyFont="1" applyBorder="1"/>
    <xf numFmtId="3" fontId="5" fillId="4" borderId="4" xfId="0" applyNumberFormat="1" applyFont="1" applyFill="1" applyBorder="1"/>
    <xf numFmtId="3" fontId="6" fillId="4" borderId="6" xfId="0" applyNumberFormat="1" applyFont="1" applyFill="1" applyBorder="1"/>
    <xf numFmtId="3" fontId="5" fillId="4" borderId="3" xfId="0" applyNumberFormat="1" applyFont="1" applyFill="1" applyBorder="1" applyAlignment="1">
      <alignment horizontal="left"/>
    </xf>
    <xf numFmtId="3" fontId="5" fillId="4" borderId="4" xfId="0" applyNumberFormat="1" applyFont="1" applyFill="1" applyBorder="1" applyAlignment="1">
      <alignment horizontal="left"/>
    </xf>
    <xf numFmtId="0" fontId="5" fillId="3" borderId="1" xfId="0" applyFont="1" applyFill="1" applyBorder="1"/>
    <xf numFmtId="3" fontId="12" fillId="4" borderId="2" xfId="0" applyNumberFormat="1" applyFont="1" applyFill="1" applyBorder="1"/>
    <xf numFmtId="3" fontId="12" fillId="4" borderId="3" xfId="0" applyNumberFormat="1" applyFont="1" applyFill="1" applyBorder="1"/>
    <xf numFmtId="3" fontId="12" fillId="4" borderId="4" xfId="0" applyNumberFormat="1" applyFont="1" applyFill="1" applyBorder="1"/>
    <xf numFmtId="3" fontId="6" fillId="0" borderId="6" xfId="0" applyNumberFormat="1" applyFont="1" applyBorder="1" applyAlignment="1">
      <alignment horizontal="right" vertical="center"/>
    </xf>
    <xf numFmtId="3" fontId="9" fillId="0" borderId="4" xfId="0" applyNumberFormat="1" applyFont="1" applyBorder="1"/>
    <xf numFmtId="3" fontId="8" fillId="0" borderId="6" xfId="0" applyNumberFormat="1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14" fillId="3" borderId="6" xfId="0" applyFont="1" applyFill="1" applyBorder="1" applyAlignment="1">
      <alignment horizontal="center" wrapText="1"/>
    </xf>
    <xf numFmtId="0" fontId="14" fillId="3" borderId="5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3" fontId="0" fillId="0" borderId="1" xfId="0" applyNumberFormat="1" applyBorder="1"/>
    <xf numFmtId="0" fontId="14" fillId="0" borderId="1" xfId="0" applyFont="1" applyBorder="1"/>
    <xf numFmtId="3" fontId="0" fillId="0" borderId="1" xfId="0" applyNumberFormat="1" applyBorder="1" applyAlignment="1">
      <alignment wrapText="1"/>
    </xf>
    <xf numFmtId="0" fontId="18" fillId="7" borderId="1" xfId="0" applyFont="1" applyFill="1" applyBorder="1" applyAlignment="1">
      <alignment vertical="center"/>
    </xf>
    <xf numFmtId="0" fontId="19" fillId="7" borderId="1" xfId="0" applyFont="1" applyFill="1" applyBorder="1" applyAlignment="1">
      <alignment vertical="center"/>
    </xf>
    <xf numFmtId="0" fontId="14" fillId="7" borderId="6" xfId="0" applyFont="1" applyFill="1" applyBorder="1" applyAlignment="1">
      <alignment vertical="center"/>
    </xf>
    <xf numFmtId="0" fontId="4" fillId="7" borderId="6" xfId="0" applyFont="1" applyFill="1" applyBorder="1" applyAlignment="1">
      <alignment horizontal="center" vertical="center"/>
    </xf>
    <xf numFmtId="0" fontId="14" fillId="7" borderId="1" xfId="0" applyFont="1" applyFill="1" applyBorder="1"/>
    <xf numFmtId="0" fontId="20" fillId="0" borderId="1" xfId="0" applyFont="1" applyBorder="1"/>
    <xf numFmtId="3" fontId="14" fillId="7" borderId="1" xfId="0" applyNumberFormat="1" applyFont="1" applyFill="1" applyBorder="1" applyAlignment="1">
      <alignment horizontal="right" vertical="center"/>
    </xf>
    <xf numFmtId="0" fontId="20" fillId="0" borderId="1" xfId="0" applyFont="1" applyBorder="1" applyAlignment="1">
      <alignment vertical="center"/>
    </xf>
    <xf numFmtId="0" fontId="0" fillId="7" borderId="1" xfId="0" applyFill="1" applyBorder="1"/>
    <xf numFmtId="0" fontId="22" fillId="7" borderId="1" xfId="0" applyFont="1" applyFill="1" applyBorder="1" applyAlignment="1">
      <alignment wrapText="1"/>
    </xf>
    <xf numFmtId="3" fontId="14" fillId="7" borderId="1" xfId="0" applyNumberFormat="1" applyFont="1" applyFill="1" applyBorder="1"/>
    <xf numFmtId="3" fontId="21" fillId="0" borderId="1" xfId="0" applyNumberFormat="1" applyFont="1" applyBorder="1" applyAlignment="1">
      <alignment wrapText="1"/>
    </xf>
    <xf numFmtId="0" fontId="23" fillId="0" borderId="0" xfId="0" applyFont="1"/>
    <xf numFmtId="3" fontId="5" fillId="2" borderId="7" xfId="0" applyNumberFormat="1" applyFont="1" applyFill="1" applyBorder="1" applyAlignment="1">
      <alignment vertical="center"/>
    </xf>
    <xf numFmtId="3" fontId="5" fillId="2" borderId="8" xfId="0" applyNumberFormat="1" applyFont="1" applyFill="1" applyBorder="1" applyAlignment="1">
      <alignment vertical="center"/>
    </xf>
    <xf numFmtId="3" fontId="5" fillId="2" borderId="12" xfId="0" applyNumberFormat="1" applyFont="1" applyFill="1" applyBorder="1" applyAlignment="1">
      <alignment vertical="center"/>
    </xf>
    <xf numFmtId="3" fontId="5" fillId="2" borderId="0" xfId="0" applyNumberFormat="1" applyFont="1" applyFill="1" applyAlignment="1">
      <alignment vertical="center"/>
    </xf>
    <xf numFmtId="3" fontId="5" fillId="2" borderId="9" xfId="0" applyNumberFormat="1" applyFont="1" applyFill="1" applyBorder="1" applyAlignment="1">
      <alignment vertical="center"/>
    </xf>
    <xf numFmtId="0" fontId="6" fillId="0" borderId="7" xfId="0" applyFont="1" applyBorder="1"/>
    <xf numFmtId="3" fontId="6" fillId="0" borderId="4" xfId="0" applyNumberFormat="1" applyFont="1" applyBorder="1"/>
    <xf numFmtId="0" fontId="6" fillId="5" borderId="1" xfId="0" applyFont="1" applyFill="1" applyBorder="1"/>
    <xf numFmtId="0" fontId="6" fillId="4" borderId="1" xfId="0" applyFont="1" applyFill="1" applyBorder="1"/>
    <xf numFmtId="3" fontId="5" fillId="4" borderId="2" xfId="0" applyNumberFormat="1" applyFont="1" applyFill="1" applyBorder="1"/>
    <xf numFmtId="3" fontId="5" fillId="4" borderId="3" xfId="0" applyNumberFormat="1" applyFont="1" applyFill="1" applyBorder="1"/>
    <xf numFmtId="3" fontId="5" fillId="4" borderId="1" xfId="0" applyNumberFormat="1" applyFont="1" applyFill="1" applyBorder="1"/>
    <xf numFmtId="3" fontId="6" fillId="0" borderId="3" xfId="0" applyNumberFormat="1" applyFont="1" applyBorder="1"/>
    <xf numFmtId="3" fontId="8" fillId="0" borderId="1" xfId="0" applyNumberFormat="1" applyFont="1" applyBorder="1" applyAlignment="1">
      <alignment horizontal="left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right"/>
    </xf>
    <xf numFmtId="0" fontId="14" fillId="0" borderId="14" xfId="0" applyFont="1" applyBorder="1"/>
    <xf numFmtId="0" fontId="0" fillId="0" borderId="7" xfId="0" applyBorder="1"/>
    <xf numFmtId="3" fontId="6" fillId="0" borderId="7" xfId="0" applyNumberFormat="1" applyFont="1" applyBorder="1" applyAlignment="1">
      <alignment horizontal="left" vertical="center"/>
    </xf>
    <xf numFmtId="3" fontId="6" fillId="0" borderId="7" xfId="0" applyNumberFormat="1" applyFont="1" applyBorder="1" applyAlignment="1">
      <alignment horizontal="right" vertical="center"/>
    </xf>
    <xf numFmtId="3" fontId="6" fillId="0" borderId="8" xfId="0" applyNumberFormat="1" applyFont="1" applyBorder="1" applyAlignment="1">
      <alignment horizontal="left" vertical="center"/>
    </xf>
    <xf numFmtId="3" fontId="5" fillId="0" borderId="8" xfId="0" applyNumberFormat="1" applyFont="1" applyBorder="1" applyAlignment="1">
      <alignment horizontal="right" vertical="center"/>
    </xf>
    <xf numFmtId="0" fontId="0" fillId="2" borderId="3" xfId="0" applyFill="1" applyBorder="1"/>
    <xf numFmtId="3" fontId="5" fillId="2" borderId="2" xfId="0" applyNumberFormat="1" applyFont="1" applyFill="1" applyBorder="1"/>
    <xf numFmtId="3" fontId="5" fillId="2" borderId="3" xfId="0" applyNumberFormat="1" applyFont="1" applyFill="1" applyBorder="1"/>
    <xf numFmtId="3" fontId="5" fillId="2" borderId="4" xfId="0" applyNumberFormat="1" applyFont="1" applyFill="1" applyBorder="1"/>
    <xf numFmtId="0" fontId="24" fillId="0" borderId="1" xfId="0" applyFont="1" applyBorder="1"/>
    <xf numFmtId="3" fontId="8" fillId="0" borderId="1" xfId="0" applyNumberFormat="1" applyFont="1" applyBorder="1" applyAlignment="1">
      <alignment horizontal="right" vertical="center"/>
    </xf>
    <xf numFmtId="0" fontId="14" fillId="0" borderId="0" xfId="0" applyFont="1"/>
    <xf numFmtId="0" fontId="7" fillId="0" borderId="0" xfId="0" applyFont="1" applyAlignment="1">
      <alignment wrapText="1"/>
    </xf>
    <xf numFmtId="0" fontId="25" fillId="0" borderId="0" xfId="0" applyFont="1"/>
    <xf numFmtId="0" fontId="26" fillId="0" borderId="0" xfId="0" applyFont="1"/>
    <xf numFmtId="3" fontId="14" fillId="0" borderId="3" xfId="0" applyNumberFormat="1" applyFont="1" applyBorder="1"/>
    <xf numFmtId="0" fontId="27" fillId="0" borderId="0" xfId="1"/>
    <xf numFmtId="0" fontId="24" fillId="0" borderId="0" xfId="0" applyFont="1"/>
    <xf numFmtId="3" fontId="6" fillId="0" borderId="1" xfId="0" applyNumberFormat="1" applyFont="1" applyBorder="1" applyAlignment="1">
      <alignment vertical="center"/>
    </xf>
    <xf numFmtId="0" fontId="14" fillId="0" borderId="2" xfId="0" applyFont="1" applyBorder="1"/>
    <xf numFmtId="3" fontId="6" fillId="0" borderId="6" xfId="0" applyNumberFormat="1" applyFont="1" applyBorder="1" applyAlignment="1">
      <alignment wrapText="1"/>
    </xf>
    <xf numFmtId="3" fontId="6" fillId="0" borderId="7" xfId="0" applyNumberFormat="1" applyFont="1" applyBorder="1"/>
    <xf numFmtId="3" fontId="6" fillId="0" borderId="8" xfId="0" applyNumberFormat="1" applyFont="1" applyBorder="1"/>
    <xf numFmtId="3" fontId="5" fillId="0" borderId="8" xfId="0" applyNumberFormat="1" applyFont="1" applyBorder="1"/>
    <xf numFmtId="3" fontId="6" fillId="2" borderId="3" xfId="0" applyNumberFormat="1" applyFont="1" applyFill="1" applyBorder="1"/>
    <xf numFmtId="3" fontId="6" fillId="2" borderId="4" xfId="0" applyNumberFormat="1" applyFont="1" applyFill="1" applyBorder="1"/>
    <xf numFmtId="0" fontId="18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horizontal="left" wrapText="1"/>
    </xf>
    <xf numFmtId="3" fontId="5" fillId="0" borderId="9" xfId="0" applyNumberFormat="1" applyFont="1" applyBorder="1"/>
    <xf numFmtId="0" fontId="13" fillId="0" borderId="0" xfId="0" applyFont="1" applyAlignment="1">
      <alignment wrapText="1"/>
    </xf>
    <xf numFmtId="0" fontId="24" fillId="0" borderId="0" xfId="0" applyFont="1" applyAlignment="1">
      <alignment wrapText="1"/>
    </xf>
    <xf numFmtId="3" fontId="6" fillId="0" borderId="8" xfId="0" applyNumberFormat="1" applyFont="1" applyBorder="1" applyAlignment="1">
      <alignment horizontal="left"/>
    </xf>
    <xf numFmtId="3" fontId="6" fillId="0" borderId="6" xfId="0" applyNumberFormat="1" applyFont="1" applyBorder="1" applyAlignment="1">
      <alignment horizontal="left"/>
    </xf>
    <xf numFmtId="0" fontId="0" fillId="0" borderId="0" xfId="0" applyAlignment="1">
      <alignment wrapText="1"/>
    </xf>
    <xf numFmtId="3" fontId="5" fillId="2" borderId="14" xfId="0" applyNumberFormat="1" applyFont="1" applyFill="1" applyBorder="1" applyAlignment="1">
      <alignment vertical="center"/>
    </xf>
    <xf numFmtId="3" fontId="5" fillId="4" borderId="10" xfId="0" applyNumberFormat="1" applyFont="1" applyFill="1" applyBorder="1"/>
    <xf numFmtId="3" fontId="5" fillId="4" borderId="11" xfId="0" applyNumberFormat="1" applyFont="1" applyFill="1" applyBorder="1"/>
    <xf numFmtId="3" fontId="6" fillId="0" borderId="3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 wrapText="1"/>
    </xf>
    <xf numFmtId="3" fontId="6" fillId="0" borderId="5" xfId="0" applyNumberFormat="1" applyFont="1" applyBorder="1" applyAlignment="1">
      <alignment vertical="center"/>
    </xf>
    <xf numFmtId="3" fontId="8" fillId="0" borderId="5" xfId="0" applyNumberFormat="1" applyFont="1" applyBorder="1"/>
    <xf numFmtId="3" fontId="8" fillId="0" borderId="1" xfId="0" applyNumberFormat="1" applyFont="1" applyBorder="1" applyAlignment="1">
      <alignment horizontal="left" vertical="center" wrapText="1"/>
    </xf>
    <xf numFmtId="3" fontId="8" fillId="0" borderId="4" xfId="0" applyNumberFormat="1" applyFont="1" applyBorder="1"/>
    <xf numFmtId="0" fontId="5" fillId="0" borderId="0" xfId="0" applyFont="1" applyAlignment="1">
      <alignment horizontal="center"/>
    </xf>
    <xf numFmtId="0" fontId="29" fillId="0" borderId="13" xfId="0" applyFont="1" applyBorder="1"/>
    <xf numFmtId="0" fontId="14" fillId="0" borderId="6" xfId="0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3" fontId="0" fillId="0" borderId="6" xfId="0" applyNumberFormat="1" applyBorder="1"/>
    <xf numFmtId="0" fontId="0" fillId="0" borderId="6" xfId="0" applyBorder="1" applyAlignment="1">
      <alignment vertical="center"/>
    </xf>
    <xf numFmtId="3" fontId="0" fillId="0" borderId="6" xfId="0" applyNumberFormat="1" applyBorder="1" applyAlignment="1">
      <alignment vertical="center"/>
    </xf>
    <xf numFmtId="0" fontId="0" fillId="0" borderId="6" xfId="0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24" fillId="4" borderId="0" xfId="0" applyFont="1" applyFill="1" applyAlignment="1">
      <alignment wrapText="1"/>
    </xf>
    <xf numFmtId="3" fontId="0" fillId="0" borderId="0" xfId="0" applyNumberFormat="1" applyAlignment="1">
      <alignment horizontal="left"/>
    </xf>
    <xf numFmtId="3" fontId="0" fillId="0" borderId="2" xfId="0" applyNumberFormat="1" applyBorder="1"/>
    <xf numFmtId="3" fontId="8" fillId="4" borderId="6" xfId="0" applyNumberFormat="1" applyFont="1" applyFill="1" applyBorder="1"/>
    <xf numFmtId="3" fontId="8" fillId="5" borderId="1" xfId="0" applyNumberFormat="1" applyFont="1" applyFill="1" applyBorder="1"/>
    <xf numFmtId="3" fontId="8" fillId="4" borderId="1" xfId="0" applyNumberFormat="1" applyFont="1" applyFill="1" applyBorder="1"/>
    <xf numFmtId="3" fontId="24" fillId="0" borderId="1" xfId="0" applyNumberFormat="1" applyFont="1" applyBorder="1" applyAlignment="1">
      <alignment wrapText="1"/>
    </xf>
    <xf numFmtId="0" fontId="0" fillId="2" borderId="1" xfId="0" applyFill="1" applyBorder="1"/>
    <xf numFmtId="3" fontId="6" fillId="2" borderId="1" xfId="0" applyNumberFormat="1" applyFont="1" applyFill="1" applyBorder="1"/>
    <xf numFmtId="3" fontId="6" fillId="0" borderId="1" xfId="0" applyNumberFormat="1" applyFont="1" applyBorder="1" applyAlignment="1">
      <alignment horizontal="center"/>
    </xf>
    <xf numFmtId="3" fontId="8" fillId="4" borderId="1" xfId="0" applyNumberFormat="1" applyFont="1" applyFill="1" applyBorder="1" applyAlignment="1">
      <alignment horizontal="right"/>
    </xf>
    <xf numFmtId="3" fontId="8" fillId="4" borderId="6" xfId="0" applyNumberFormat="1" applyFont="1" applyFill="1" applyBorder="1" applyAlignment="1">
      <alignment horizontal="right" vertical="center"/>
    </xf>
    <xf numFmtId="3" fontId="8" fillId="4" borderId="1" xfId="0" applyNumberFormat="1" applyFont="1" applyFill="1" applyBorder="1" applyAlignment="1">
      <alignment horizontal="right" vertical="center"/>
    </xf>
    <xf numFmtId="0" fontId="5" fillId="2" borderId="2" xfId="0" applyFont="1" applyFill="1" applyBorder="1"/>
    <xf numFmtId="3" fontId="6" fillId="0" borderId="6" xfId="0" applyNumberFormat="1" applyFont="1" applyBorder="1" applyAlignment="1">
      <alignment vertical="center"/>
    </xf>
    <xf numFmtId="3" fontId="0" fillId="8" borderId="1" xfId="0" applyNumberFormat="1" applyFill="1" applyBorder="1"/>
    <xf numFmtId="0" fontId="0" fillId="8" borderId="1" xfId="0" applyFill="1" applyBorder="1"/>
    <xf numFmtId="3" fontId="0" fillId="9" borderId="1" xfId="0" applyNumberFormat="1" applyFill="1" applyBorder="1"/>
    <xf numFmtId="3" fontId="6" fillId="4" borderId="1" xfId="0" applyNumberFormat="1" applyFont="1" applyFill="1" applyBorder="1" applyAlignment="1">
      <alignment horizontal="left" vertical="center"/>
    </xf>
    <xf numFmtId="3" fontId="24" fillId="0" borderId="0" xfId="0" applyNumberFormat="1" applyFont="1" applyAlignment="1">
      <alignment wrapText="1"/>
    </xf>
    <xf numFmtId="164" fontId="8" fillId="0" borderId="1" xfId="0" applyNumberFormat="1" applyFont="1" applyBorder="1"/>
    <xf numFmtId="164" fontId="8" fillId="0" borderId="6" xfId="0" applyNumberFormat="1" applyFont="1" applyBorder="1"/>
    <xf numFmtId="0" fontId="8" fillId="0" borderId="0" xfId="0" applyFont="1"/>
    <xf numFmtId="3" fontId="8" fillId="0" borderId="1" xfId="0" applyNumberFormat="1" applyFont="1" applyBorder="1" applyAlignment="1">
      <alignment horizontal="left"/>
    </xf>
    <xf numFmtId="3" fontId="10" fillId="0" borderId="1" xfId="0" applyNumberFormat="1" applyFont="1" applyBorder="1" applyAlignment="1">
      <alignment horizontal="left"/>
    </xf>
    <xf numFmtId="3" fontId="28" fillId="0" borderId="1" xfId="0" applyNumberFormat="1" applyFont="1" applyBorder="1" applyAlignment="1">
      <alignment horizontal="left"/>
    </xf>
    <xf numFmtId="3" fontId="10" fillId="0" borderId="1" xfId="0" applyNumberFormat="1" applyFont="1" applyBorder="1"/>
    <xf numFmtId="3" fontId="10" fillId="0" borderId="6" xfId="0" applyNumberFormat="1" applyFont="1" applyBorder="1" applyAlignment="1">
      <alignment horizontal="left"/>
    </xf>
    <xf numFmtId="3" fontId="28" fillId="0" borderId="6" xfId="0" applyNumberFormat="1" applyFont="1" applyBorder="1" applyAlignment="1">
      <alignment horizontal="left"/>
    </xf>
    <xf numFmtId="3" fontId="28" fillId="0" borderId="1" xfId="0" applyNumberFormat="1" applyFont="1" applyBorder="1"/>
    <xf numFmtId="3" fontId="8" fillId="0" borderId="8" xfId="0" applyNumberFormat="1" applyFont="1" applyBorder="1" applyAlignment="1">
      <alignment horizontal="left"/>
    </xf>
    <xf numFmtId="3" fontId="6" fillId="10" borderId="1" xfId="0" applyNumberFormat="1" applyFont="1" applyFill="1" applyBorder="1" applyAlignment="1">
      <alignment horizontal="left"/>
    </xf>
    <xf numFmtId="3" fontId="6" fillId="10" borderId="6" xfId="0" applyNumberFormat="1" applyFont="1" applyFill="1" applyBorder="1" applyAlignment="1">
      <alignment horizontal="left"/>
    </xf>
    <xf numFmtId="3" fontId="8" fillId="10" borderId="1" xfId="0" applyNumberFormat="1" applyFont="1" applyFill="1" applyBorder="1"/>
    <xf numFmtId="3" fontId="6" fillId="10" borderId="6" xfId="0" applyNumberFormat="1" applyFont="1" applyFill="1" applyBorder="1" applyAlignment="1">
      <alignment wrapText="1"/>
    </xf>
    <xf numFmtId="3" fontId="6" fillId="9" borderId="1" xfId="0" applyNumberFormat="1" applyFont="1" applyFill="1" applyBorder="1" applyAlignment="1">
      <alignment horizontal="left" vertical="center"/>
    </xf>
    <xf numFmtId="3" fontId="6" fillId="9" borderId="5" xfId="0" applyNumberFormat="1" applyFont="1" applyFill="1" applyBorder="1" applyAlignment="1">
      <alignment wrapText="1"/>
    </xf>
    <xf numFmtId="3" fontId="8" fillId="9" borderId="5" xfId="0" applyNumberFormat="1" applyFont="1" applyFill="1" applyBorder="1"/>
    <xf numFmtId="3" fontId="6" fillId="9" borderId="1" xfId="0" applyNumberFormat="1" applyFont="1" applyFill="1" applyBorder="1"/>
    <xf numFmtId="3" fontId="6" fillId="9" borderId="1" xfId="0" applyNumberFormat="1" applyFont="1" applyFill="1" applyBorder="1" applyAlignment="1">
      <alignment vertical="center" wrapText="1"/>
    </xf>
    <xf numFmtId="3" fontId="6" fillId="9" borderId="5" xfId="0" applyNumberFormat="1" applyFont="1" applyFill="1" applyBorder="1" applyAlignment="1">
      <alignment vertical="center" wrapText="1"/>
    </xf>
    <xf numFmtId="3" fontId="6" fillId="9" borderId="1" xfId="0" applyNumberFormat="1" applyFont="1" applyFill="1" applyBorder="1" applyAlignment="1">
      <alignment wrapText="1"/>
    </xf>
    <xf numFmtId="3" fontId="6" fillId="9" borderId="6" xfId="0" applyNumberFormat="1" applyFont="1" applyFill="1" applyBorder="1" applyAlignment="1">
      <alignment wrapText="1"/>
    </xf>
    <xf numFmtId="3" fontId="8" fillId="9" borderId="1" xfId="0" applyNumberFormat="1" applyFont="1" applyFill="1" applyBorder="1"/>
    <xf numFmtId="3" fontId="6" fillId="9" borderId="1" xfId="0" applyNumberFormat="1" applyFont="1" applyFill="1" applyBorder="1" applyAlignment="1">
      <alignment vertical="center"/>
    </xf>
    <xf numFmtId="3" fontId="8" fillId="9" borderId="6" xfId="0" applyNumberFormat="1" applyFont="1" applyFill="1" applyBorder="1"/>
    <xf numFmtId="3" fontId="6" fillId="9" borderId="6" xfId="0" applyNumberFormat="1" applyFont="1" applyFill="1" applyBorder="1"/>
    <xf numFmtId="3" fontId="6" fillId="10" borderId="6" xfId="0" applyNumberFormat="1" applyFont="1" applyFill="1" applyBorder="1" applyAlignment="1">
      <alignment vertical="center" wrapText="1"/>
    </xf>
    <xf numFmtId="3" fontId="6" fillId="10" borderId="6" xfId="0" applyNumberFormat="1" applyFont="1" applyFill="1" applyBorder="1" applyAlignment="1">
      <alignment horizontal="left" vertical="center" wrapText="1"/>
    </xf>
    <xf numFmtId="3" fontId="6" fillId="10" borderId="6" xfId="0" applyNumberFormat="1" applyFont="1" applyFill="1" applyBorder="1" applyAlignment="1">
      <alignment horizontal="left" vertical="center"/>
    </xf>
    <xf numFmtId="3" fontId="6" fillId="10" borderId="1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wrapText="1"/>
    </xf>
    <xf numFmtId="3" fontId="6" fillId="10" borderId="1" xfId="0" applyNumberFormat="1" applyFont="1" applyFill="1" applyBorder="1" applyAlignment="1">
      <alignment horizontal="left" wrapText="1"/>
    </xf>
    <xf numFmtId="3" fontId="5" fillId="9" borderId="1" xfId="0" applyNumberFormat="1" applyFont="1" applyFill="1" applyBorder="1" applyAlignment="1">
      <alignment horizontal="left" vertical="center"/>
    </xf>
    <xf numFmtId="3" fontId="5" fillId="0" borderId="1" xfId="0" applyNumberFormat="1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3" fontId="5" fillId="0" borderId="14" xfId="0" applyNumberFormat="1" applyFont="1" applyBorder="1"/>
    <xf numFmtId="3" fontId="5" fillId="0" borderId="7" xfId="0" applyNumberFormat="1" applyFont="1" applyBorder="1"/>
    <xf numFmtId="0" fontId="6" fillId="0" borderId="8" xfId="0" applyFont="1" applyBorder="1"/>
    <xf numFmtId="3" fontId="5" fillId="0" borderId="10" xfId="0" applyNumberFormat="1" applyFont="1" applyBorder="1"/>
    <xf numFmtId="0" fontId="6" fillId="0" borderId="11" xfId="0" applyFont="1" applyBorder="1"/>
    <xf numFmtId="0" fontId="6" fillId="0" borderId="12" xfId="0" applyFont="1" applyBorder="1"/>
    <xf numFmtId="3" fontId="5" fillId="0" borderId="12" xfId="0" applyNumberFormat="1" applyFont="1" applyBorder="1"/>
    <xf numFmtId="0" fontId="6" fillId="2" borderId="3" xfId="0" applyFont="1" applyFill="1" applyBorder="1"/>
    <xf numFmtId="3" fontId="6" fillId="0" borderId="10" xfId="0" applyNumberFormat="1" applyFont="1" applyBorder="1"/>
    <xf numFmtId="3" fontId="6" fillId="0" borderId="11" xfId="0" applyNumberFormat="1" applyFont="1" applyBorder="1"/>
    <xf numFmtId="3" fontId="6" fillId="0" borderId="12" xfId="0" applyNumberFormat="1" applyFont="1" applyBorder="1"/>
    <xf numFmtId="0" fontId="0" fillId="0" borderId="3" xfId="0" applyBorder="1" applyAlignment="1">
      <alignment wrapText="1"/>
    </xf>
    <xf numFmtId="0" fontId="6" fillId="0" borderId="2" xfId="0" applyFont="1" applyBorder="1"/>
    <xf numFmtId="3" fontId="2" fillId="0" borderId="6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0" fontId="30" fillId="0" borderId="1" xfId="0" applyFont="1" applyBorder="1"/>
    <xf numFmtId="0" fontId="30" fillId="0" borderId="1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lef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8" fillId="10" borderId="6" xfId="0" applyNumberFormat="1" applyFont="1" applyFill="1" applyBorder="1"/>
    <xf numFmtId="3" fontId="6" fillId="10" borderId="1" xfId="0" applyNumberFormat="1" applyFont="1" applyFill="1" applyBorder="1" applyAlignment="1">
      <alignment vertical="center" wrapText="1"/>
    </xf>
    <xf numFmtId="3" fontId="6" fillId="10" borderId="1" xfId="0" applyNumberFormat="1" applyFont="1" applyFill="1" applyBorder="1" applyAlignment="1">
      <alignment wrapText="1"/>
    </xf>
    <xf numFmtId="3" fontId="14" fillId="0" borderId="1" xfId="0" applyNumberFormat="1" applyFont="1" applyBorder="1" applyAlignment="1">
      <alignment wrapText="1"/>
    </xf>
    <xf numFmtId="3" fontId="19" fillId="0" borderId="1" xfId="0" applyNumberFormat="1" applyFont="1" applyBorder="1" applyAlignment="1">
      <alignment wrapText="1"/>
    </xf>
    <xf numFmtId="3" fontId="0" fillId="0" borderId="6" xfId="0" applyNumberFormat="1" applyBorder="1" applyAlignment="1">
      <alignment wrapText="1"/>
    </xf>
    <xf numFmtId="3" fontId="24" fillId="0" borderId="6" xfId="0" applyNumberFormat="1" applyFont="1" applyBorder="1" applyAlignment="1">
      <alignment wrapText="1"/>
    </xf>
    <xf numFmtId="3" fontId="14" fillId="0" borderId="11" xfId="0" applyNumberFormat="1" applyFont="1" applyBorder="1"/>
    <xf numFmtId="0" fontId="31" fillId="2" borderId="1" xfId="0" applyFont="1" applyFill="1" applyBorder="1"/>
    <xf numFmtId="0" fontId="32" fillId="5" borderId="6" xfId="0" applyFont="1" applyFill="1" applyBorder="1"/>
    <xf numFmtId="3" fontId="28" fillId="5" borderId="6" xfId="0" applyNumberFormat="1" applyFont="1" applyFill="1" applyBorder="1"/>
    <xf numFmtId="3" fontId="10" fillId="5" borderId="6" xfId="0" applyNumberFormat="1" applyFont="1" applyFill="1" applyBorder="1"/>
    <xf numFmtId="3" fontId="10" fillId="5" borderId="1" xfId="0" applyNumberFormat="1" applyFont="1" applyFill="1" applyBorder="1"/>
    <xf numFmtId="3" fontId="12" fillId="5" borderId="2" xfId="0" applyNumberFormat="1" applyFont="1" applyFill="1" applyBorder="1"/>
    <xf numFmtId="0" fontId="32" fillId="5" borderId="3" xfId="0" applyFont="1" applyFill="1" applyBorder="1"/>
    <xf numFmtId="3" fontId="12" fillId="5" borderId="3" xfId="0" applyNumberFormat="1" applyFont="1" applyFill="1" applyBorder="1"/>
    <xf numFmtId="0" fontId="10" fillId="5" borderId="4" xfId="0" applyFont="1" applyFill="1" applyBorder="1"/>
    <xf numFmtId="3" fontId="12" fillId="5" borderId="4" xfId="0" applyNumberFormat="1" applyFont="1" applyFill="1" applyBorder="1"/>
    <xf numFmtId="0" fontId="14" fillId="2" borderId="14" xfId="0" applyFont="1" applyFill="1" applyBorder="1"/>
    <xf numFmtId="0" fontId="0" fillId="2" borderId="7" xfId="0" applyFill="1" applyBorder="1"/>
    <xf numFmtId="3" fontId="6" fillId="2" borderId="7" xfId="0" applyNumberFormat="1" applyFont="1" applyFill="1" applyBorder="1" applyAlignment="1">
      <alignment horizontal="left" vertical="center"/>
    </xf>
    <xf numFmtId="3" fontId="6" fillId="2" borderId="7" xfId="0" applyNumberFormat="1" applyFont="1" applyFill="1" applyBorder="1" applyAlignment="1">
      <alignment horizontal="right" vertical="center"/>
    </xf>
    <xf numFmtId="3" fontId="5" fillId="2" borderId="8" xfId="0" applyNumberFormat="1" applyFont="1" applyFill="1" applyBorder="1" applyAlignment="1">
      <alignment horizontal="right" vertical="center"/>
    </xf>
    <xf numFmtId="3" fontId="6" fillId="0" borderId="5" xfId="0" applyNumberFormat="1" applyFont="1" applyBorder="1" applyAlignment="1">
      <alignment horizontal="left" wrapText="1"/>
    </xf>
    <xf numFmtId="3" fontId="6" fillId="0" borderId="3" xfId="0" applyNumberFormat="1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wrapText="1"/>
    </xf>
    <xf numFmtId="3" fontId="6" fillId="3" borderId="2" xfId="0" applyNumberFormat="1" applyFont="1" applyFill="1" applyBorder="1" applyAlignment="1">
      <alignment horizontal="center"/>
    </xf>
    <xf numFmtId="3" fontId="6" fillId="3" borderId="4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3" fontId="5" fillId="5" borderId="10" xfId="0" applyNumberFormat="1" applyFont="1" applyFill="1" applyBorder="1" applyAlignment="1">
      <alignment horizontal="center" vertical="center"/>
    </xf>
    <xf numFmtId="3" fontId="5" fillId="5" borderId="11" xfId="0" applyNumberFormat="1" applyFont="1" applyFill="1" applyBorder="1" applyAlignment="1">
      <alignment horizontal="center" vertical="center"/>
    </xf>
    <xf numFmtId="3" fontId="5" fillId="5" borderId="12" xfId="0" applyNumberFormat="1" applyFont="1" applyFill="1" applyBorder="1" applyAlignment="1">
      <alignment horizontal="center" vertical="center"/>
    </xf>
    <xf numFmtId="3" fontId="5" fillId="4" borderId="2" xfId="0" applyNumberFormat="1" applyFont="1" applyFill="1" applyBorder="1" applyAlignment="1">
      <alignment horizontal="center"/>
    </xf>
    <xf numFmtId="3" fontId="5" fillId="4" borderId="3" xfId="0" applyNumberFormat="1" applyFont="1" applyFill="1" applyBorder="1" applyAlignment="1">
      <alignment horizontal="center"/>
    </xf>
    <xf numFmtId="3" fontId="5" fillId="4" borderId="4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14" fillId="3" borderId="2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4" fillId="8" borderId="6" xfId="0" applyFont="1" applyFill="1" applyBorder="1" applyAlignment="1">
      <alignment horizontal="center" wrapText="1"/>
    </xf>
    <xf numFmtId="0" fontId="14" fillId="8" borderId="5" xfId="0" applyFont="1" applyFill="1" applyBorder="1" applyAlignment="1">
      <alignment horizontal="center" wrapText="1"/>
    </xf>
    <xf numFmtId="0" fontId="14" fillId="9" borderId="6" xfId="0" applyFont="1" applyFill="1" applyBorder="1" applyAlignment="1">
      <alignment horizontal="center" wrapText="1"/>
    </xf>
    <xf numFmtId="0" fontId="14" fillId="9" borderId="5" xfId="0" applyFont="1" applyFill="1" applyBorder="1" applyAlignment="1">
      <alignment horizontal="center" wrapText="1"/>
    </xf>
    <xf numFmtId="0" fontId="14" fillId="3" borderId="6" xfId="0" applyFont="1" applyFill="1" applyBorder="1" applyAlignment="1">
      <alignment horizontal="center" vertical="top"/>
    </xf>
    <xf numFmtId="0" fontId="14" fillId="3" borderId="5" xfId="0" applyFont="1" applyFill="1" applyBorder="1" applyAlignment="1">
      <alignment horizontal="center" vertical="top"/>
    </xf>
    <xf numFmtId="0" fontId="14" fillId="7" borderId="2" xfId="0" applyFont="1" applyFill="1" applyBorder="1" applyAlignment="1">
      <alignment horizontal="center" wrapText="1"/>
    </xf>
    <xf numFmtId="0" fontId="14" fillId="7" borderId="3" xfId="0" applyFont="1" applyFill="1" applyBorder="1" applyAlignment="1">
      <alignment horizontal="center" wrapText="1"/>
    </xf>
    <xf numFmtId="0" fontId="14" fillId="7" borderId="4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 wrapText="1"/>
    </xf>
    <xf numFmtId="0" fontId="14" fillId="3" borderId="6" xfId="0" applyFont="1" applyFill="1" applyBorder="1" applyAlignment="1">
      <alignment horizontal="center" wrapText="1"/>
    </xf>
    <xf numFmtId="0" fontId="14" fillId="3" borderId="5" xfId="0" applyFont="1" applyFill="1" applyBorder="1" applyAlignment="1">
      <alignment horizontal="center" wrapText="1"/>
    </xf>
    <xf numFmtId="0" fontId="17" fillId="0" borderId="0" xfId="0" applyFont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rive.google.com/drive/folders/1Ued3oCwwE-ZJuKGWHgyvtUjiucCca76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4"/>
  <sheetViews>
    <sheetView topLeftCell="A9" workbookViewId="0">
      <selection activeCell="A23" sqref="A23:B23"/>
    </sheetView>
  </sheetViews>
  <sheetFormatPr defaultColWidth="8.7109375" defaultRowHeight="12.75" x14ac:dyDescent="0.2"/>
  <cols>
    <col min="1" max="1" width="75.140625" style="9" customWidth="1"/>
    <col min="2" max="2" width="22.85546875" style="9" bestFit="1" customWidth="1"/>
    <col min="3" max="16384" width="8.7109375" style="9"/>
  </cols>
  <sheetData>
    <row r="1" spans="1:2" ht="18.75" x14ac:dyDescent="0.3">
      <c r="A1" s="36" t="s">
        <v>69</v>
      </c>
    </row>
    <row r="3" spans="1:2" x14ac:dyDescent="0.2">
      <c r="A3" s="22"/>
      <c r="B3" s="23" t="s">
        <v>105</v>
      </c>
    </row>
    <row r="4" spans="1:2" ht="14.45" customHeight="1" x14ac:dyDescent="0.2">
      <c r="A4" s="260" t="s">
        <v>115</v>
      </c>
      <c r="B4" s="261"/>
    </row>
    <row r="5" spans="1:2" x14ac:dyDescent="0.2">
      <c r="A5" s="3" t="s">
        <v>10</v>
      </c>
      <c r="B5" s="3">
        <v>100</v>
      </c>
    </row>
    <row r="6" spans="1:2" x14ac:dyDescent="0.2">
      <c r="A6" s="3" t="s">
        <v>9</v>
      </c>
      <c r="B6" s="3">
        <v>150</v>
      </c>
    </row>
    <row r="7" spans="1:2" x14ac:dyDescent="0.2">
      <c r="A7" s="3" t="s">
        <v>11</v>
      </c>
      <c r="B7" s="3">
        <v>100</v>
      </c>
    </row>
    <row r="8" spans="1:2" ht="15.75" customHeight="1" x14ac:dyDescent="0.2">
      <c r="A8" s="3" t="s">
        <v>121</v>
      </c>
      <c r="B8" s="3">
        <v>150</v>
      </c>
    </row>
    <row r="9" spans="1:2" x14ac:dyDescent="0.2">
      <c r="A9" s="3" t="s">
        <v>12</v>
      </c>
      <c r="B9" s="3">
        <v>700</v>
      </c>
    </row>
    <row r="10" spans="1:2" x14ac:dyDescent="0.2">
      <c r="A10" s="3" t="s">
        <v>13</v>
      </c>
      <c r="B10" s="3">
        <v>1000</v>
      </c>
    </row>
    <row r="11" spans="1:2" x14ac:dyDescent="0.2">
      <c r="A11" s="260" t="s">
        <v>141</v>
      </c>
      <c r="B11" s="261"/>
    </row>
    <row r="12" spans="1:2" x14ac:dyDescent="0.2">
      <c r="A12" s="7" t="s">
        <v>157</v>
      </c>
      <c r="B12" s="3">
        <v>20000</v>
      </c>
    </row>
    <row r="13" spans="1:2" x14ac:dyDescent="0.2">
      <c r="A13" s="3" t="s">
        <v>5</v>
      </c>
      <c r="B13" s="3">
        <v>1700</v>
      </c>
    </row>
    <row r="14" spans="1:2" ht="15.75" customHeight="1" x14ac:dyDescent="0.2">
      <c r="A14" s="260" t="s">
        <v>116</v>
      </c>
      <c r="B14" s="261"/>
    </row>
    <row r="15" spans="1:2" x14ac:dyDescent="0.2">
      <c r="A15" s="3" t="s">
        <v>110</v>
      </c>
      <c r="B15" s="3">
        <v>33000</v>
      </c>
    </row>
    <row r="16" spans="1:2" x14ac:dyDescent="0.2">
      <c r="A16" s="3" t="s">
        <v>111</v>
      </c>
      <c r="B16" s="3">
        <v>35000</v>
      </c>
    </row>
    <row r="17" spans="1:2" x14ac:dyDescent="0.2">
      <c r="A17" s="3" t="s">
        <v>112</v>
      </c>
      <c r="B17" s="3">
        <v>45000</v>
      </c>
    </row>
    <row r="18" spans="1:2" x14ac:dyDescent="0.2">
      <c r="A18" s="3" t="s">
        <v>109</v>
      </c>
      <c r="B18" s="3">
        <v>50000</v>
      </c>
    </row>
    <row r="19" spans="1:2" x14ac:dyDescent="0.2">
      <c r="A19" s="7" t="s">
        <v>149</v>
      </c>
      <c r="B19" s="3">
        <v>14000</v>
      </c>
    </row>
    <row r="21" spans="1:2" x14ac:dyDescent="0.2">
      <c r="A21" s="262" t="s">
        <v>118</v>
      </c>
      <c r="B21" s="263"/>
    </row>
    <row r="22" spans="1:2" x14ac:dyDescent="0.2">
      <c r="A22" s="3" t="s">
        <v>285</v>
      </c>
      <c r="B22" s="7">
        <v>120</v>
      </c>
    </row>
    <row r="23" spans="1:2" x14ac:dyDescent="0.2">
      <c r="A23" s="260" t="s">
        <v>142</v>
      </c>
      <c r="B23" s="261"/>
    </row>
    <row r="24" spans="1:2" x14ac:dyDescent="0.2">
      <c r="A24" s="6" t="s">
        <v>143</v>
      </c>
      <c r="B24" s="99">
        <v>2000</v>
      </c>
    </row>
    <row r="25" spans="1:2" x14ac:dyDescent="0.2">
      <c r="A25" s="2" t="s">
        <v>107</v>
      </c>
      <c r="B25" s="3">
        <v>50</v>
      </c>
    </row>
    <row r="26" spans="1:2" x14ac:dyDescent="0.2">
      <c r="A26" s="2" t="s">
        <v>108</v>
      </c>
      <c r="B26" s="3">
        <v>120</v>
      </c>
    </row>
    <row r="27" spans="1:2" x14ac:dyDescent="0.2">
      <c r="A27" s="2" t="s">
        <v>106</v>
      </c>
      <c r="B27" s="3">
        <v>120</v>
      </c>
    </row>
    <row r="28" spans="1:2" x14ac:dyDescent="0.2">
      <c r="A28" s="262" t="s">
        <v>140</v>
      </c>
      <c r="B28" s="263"/>
    </row>
    <row r="29" spans="1:2" x14ac:dyDescent="0.2">
      <c r="A29" s="7" t="s">
        <v>103</v>
      </c>
      <c r="B29" s="3">
        <v>240</v>
      </c>
    </row>
    <row r="30" spans="1:2" x14ac:dyDescent="0.2">
      <c r="A30" s="7" t="s">
        <v>104</v>
      </c>
      <c r="B30" s="3">
        <v>5000</v>
      </c>
    </row>
    <row r="31" spans="1:2" ht="28.5" customHeight="1" x14ac:dyDescent="0.2">
      <c r="A31" s="98" t="s">
        <v>117</v>
      </c>
      <c r="B31" s="3">
        <v>68000</v>
      </c>
    </row>
    <row r="32" spans="1:2" x14ac:dyDescent="0.2">
      <c r="A32" s="7" t="s">
        <v>114</v>
      </c>
      <c r="B32" s="3">
        <v>15000</v>
      </c>
    </row>
    <row r="33" spans="1:2" x14ac:dyDescent="0.2">
      <c r="A33" s="7" t="s">
        <v>144</v>
      </c>
      <c r="B33" s="3">
        <v>40000</v>
      </c>
    </row>
    <row r="34" spans="1:2" x14ac:dyDescent="0.2">
      <c r="A34" s="7" t="s">
        <v>160</v>
      </c>
      <c r="B34" s="3">
        <v>20000</v>
      </c>
    </row>
  </sheetData>
  <mergeCells count="6">
    <mergeCell ref="A4:B4"/>
    <mergeCell ref="A14:B14"/>
    <mergeCell ref="A21:B21"/>
    <mergeCell ref="A28:B28"/>
    <mergeCell ref="A23:B23"/>
    <mergeCell ref="A11:B11"/>
  </mergeCells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937E4-70D6-411C-9FBF-CC3BDCCF8F1E}">
  <dimension ref="A1:L116"/>
  <sheetViews>
    <sheetView topLeftCell="A103" workbookViewId="0">
      <selection activeCell="D108" sqref="D108"/>
    </sheetView>
  </sheetViews>
  <sheetFormatPr defaultRowHeight="15" x14ac:dyDescent="0.25"/>
  <cols>
    <col min="1" max="1" width="13.5703125" customWidth="1"/>
    <col min="2" max="2" width="8.42578125" bestFit="1" customWidth="1"/>
    <col min="3" max="3" width="18.5703125" customWidth="1"/>
    <col min="4" max="4" width="43.5703125" customWidth="1"/>
    <col min="6" max="6" width="7.85546875" customWidth="1"/>
    <col min="7" max="7" width="12.7109375" customWidth="1"/>
    <col min="8" max="8" width="17.5703125" customWidth="1"/>
    <col min="9" max="9" width="45.28515625" customWidth="1"/>
    <col min="11" max="11" width="25.85546875" customWidth="1"/>
    <col min="12" max="12" width="22.42578125" customWidth="1"/>
  </cols>
  <sheetData>
    <row r="1" spans="1:10" ht="18.75" x14ac:dyDescent="0.3">
      <c r="A1" s="36" t="s">
        <v>80</v>
      </c>
    </row>
    <row r="3" spans="1:10" x14ac:dyDescent="0.25">
      <c r="A3" s="28" t="s">
        <v>59</v>
      </c>
      <c r="B3" s="28" t="s">
        <v>15</v>
      </c>
      <c r="C3" s="28" t="s">
        <v>63</v>
      </c>
      <c r="D3" s="28" t="s">
        <v>6</v>
      </c>
      <c r="E3" s="29" t="s">
        <v>65</v>
      </c>
      <c r="F3" s="29" t="s">
        <v>66</v>
      </c>
      <c r="G3" s="29" t="s">
        <v>67</v>
      </c>
      <c r="H3" s="29" t="s">
        <v>68</v>
      </c>
      <c r="I3" s="146" t="s">
        <v>211</v>
      </c>
    </row>
    <row r="4" spans="1:10" ht="45" x14ac:dyDescent="0.25">
      <c r="A4" s="82" t="s">
        <v>217</v>
      </c>
      <c r="B4" s="82"/>
      <c r="C4" s="82"/>
      <c r="D4" s="82"/>
      <c r="E4" s="82"/>
      <c r="F4" s="82"/>
      <c r="G4" s="82"/>
      <c r="H4" s="83"/>
      <c r="I4" s="135" t="s">
        <v>196</v>
      </c>
    </row>
    <row r="5" spans="1:10" x14ac:dyDescent="0.25">
      <c r="A5" s="37" t="s">
        <v>19</v>
      </c>
      <c r="B5" s="37" t="s">
        <v>61</v>
      </c>
      <c r="C5" s="37" t="s">
        <v>124</v>
      </c>
      <c r="D5" s="190" t="s">
        <v>34</v>
      </c>
      <c r="E5" s="12" t="s">
        <v>18</v>
      </c>
      <c r="F5" s="20">
        <v>1</v>
      </c>
      <c r="G5" s="167">
        <v>60000</v>
      </c>
      <c r="H5" s="20">
        <f t="shared" ref="H5:H13" si="0">F5*G5</f>
        <v>60000</v>
      </c>
      <c r="I5" t="s">
        <v>151</v>
      </c>
    </row>
    <row r="6" spans="1:10" x14ac:dyDescent="0.25">
      <c r="A6" s="37" t="s">
        <v>19</v>
      </c>
      <c r="B6" s="37" t="s">
        <v>61</v>
      </c>
      <c r="C6" s="37" t="s">
        <v>125</v>
      </c>
      <c r="D6" s="190" t="s">
        <v>35</v>
      </c>
      <c r="E6" s="12" t="s">
        <v>18</v>
      </c>
      <c r="F6" s="20">
        <v>1</v>
      </c>
      <c r="G6" s="167">
        <f>'1. ÜHIKHINNAD'!B31</f>
        <v>68000</v>
      </c>
      <c r="H6" s="20">
        <f t="shared" si="0"/>
        <v>68000</v>
      </c>
      <c r="I6" s="117" t="s">
        <v>150</v>
      </c>
    </row>
    <row r="7" spans="1:10" x14ac:dyDescent="0.25">
      <c r="A7" s="37" t="s">
        <v>19</v>
      </c>
      <c r="B7" s="37" t="s">
        <v>61</v>
      </c>
      <c r="C7" s="37" t="s">
        <v>125</v>
      </c>
      <c r="D7" s="190" t="s">
        <v>36</v>
      </c>
      <c r="E7" s="12" t="s">
        <v>18</v>
      </c>
      <c r="F7" s="20">
        <v>1</v>
      </c>
      <c r="G7" s="111">
        <f>'1. ÜHIKHINNAD'!B32</f>
        <v>15000</v>
      </c>
      <c r="H7" s="20">
        <f t="shared" si="0"/>
        <v>15000</v>
      </c>
    </row>
    <row r="8" spans="1:10" x14ac:dyDescent="0.25">
      <c r="A8" s="37" t="s">
        <v>19</v>
      </c>
      <c r="B8" s="37" t="s">
        <v>61</v>
      </c>
      <c r="C8" s="37" t="s">
        <v>126</v>
      </c>
      <c r="D8" s="190" t="s">
        <v>145</v>
      </c>
      <c r="E8" s="12" t="s">
        <v>4</v>
      </c>
      <c r="F8" s="20">
        <v>120</v>
      </c>
      <c r="G8" s="111">
        <f>'1. ÜHIKHINNAD'!B5</f>
        <v>100</v>
      </c>
      <c r="H8" s="20">
        <f t="shared" si="0"/>
        <v>12000</v>
      </c>
    </row>
    <row r="9" spans="1:10" x14ac:dyDescent="0.25">
      <c r="A9" s="37" t="s">
        <v>19</v>
      </c>
      <c r="B9" s="37" t="s">
        <v>61</v>
      </c>
      <c r="C9" s="37" t="s">
        <v>124</v>
      </c>
      <c r="D9" s="190" t="s">
        <v>120</v>
      </c>
      <c r="E9" s="12" t="s">
        <v>30</v>
      </c>
      <c r="F9" s="20">
        <v>10</v>
      </c>
      <c r="G9" s="20">
        <f>'1. ÜHIKHINNAD'!B24</f>
        <v>2000</v>
      </c>
      <c r="H9" s="111">
        <f t="shared" si="0"/>
        <v>20000</v>
      </c>
    </row>
    <row r="10" spans="1:10" x14ac:dyDescent="0.25">
      <c r="A10" s="37" t="s">
        <v>19</v>
      </c>
      <c r="B10" s="37" t="s">
        <v>61</v>
      </c>
      <c r="C10" s="37" t="s">
        <v>124</v>
      </c>
      <c r="D10" s="190" t="s">
        <v>222</v>
      </c>
      <c r="E10" s="12" t="s">
        <v>30</v>
      </c>
      <c r="F10" s="20">
        <v>120</v>
      </c>
      <c r="G10" s="20">
        <f>'1. ÜHIKHINNAD'!B25</f>
        <v>50</v>
      </c>
      <c r="H10" s="111">
        <f t="shared" si="0"/>
        <v>6000</v>
      </c>
    </row>
    <row r="11" spans="1:10" x14ac:dyDescent="0.25">
      <c r="A11" s="37" t="s">
        <v>19</v>
      </c>
      <c r="B11" s="37" t="s">
        <v>61</v>
      </c>
      <c r="C11" s="37" t="s">
        <v>124</v>
      </c>
      <c r="D11" s="190" t="s">
        <v>31</v>
      </c>
      <c r="E11" s="12" t="s">
        <v>4</v>
      </c>
      <c r="F11" s="20">
        <v>175</v>
      </c>
      <c r="G11" s="20">
        <f>'1. ÜHIKHINNAD'!B27</f>
        <v>120</v>
      </c>
      <c r="H11" s="20">
        <f t="shared" si="0"/>
        <v>21000</v>
      </c>
    </row>
    <row r="12" spans="1:10" x14ac:dyDescent="0.25">
      <c r="A12" s="37" t="s">
        <v>19</v>
      </c>
      <c r="B12" s="37" t="s">
        <v>61</v>
      </c>
      <c r="C12" s="37"/>
      <c r="D12" s="209" t="s">
        <v>248</v>
      </c>
      <c r="E12" s="210"/>
      <c r="F12" s="211"/>
      <c r="G12" s="211"/>
      <c r="H12" s="211">
        <f>SUM(H5:H11)</f>
        <v>202000</v>
      </c>
    </row>
    <row r="13" spans="1:10" x14ac:dyDescent="0.25">
      <c r="A13" s="37" t="s">
        <v>19</v>
      </c>
      <c r="B13" s="37" t="s">
        <v>61</v>
      </c>
      <c r="C13" s="37" t="s">
        <v>124</v>
      </c>
      <c r="D13" s="173" t="s">
        <v>216</v>
      </c>
      <c r="E13" s="12" t="s">
        <v>4</v>
      </c>
      <c r="F13" s="20">
        <v>280</v>
      </c>
      <c r="G13" s="20">
        <f>'1. ÜHIKHINNAD'!B5</f>
        <v>100</v>
      </c>
      <c r="H13" s="20">
        <f t="shared" si="0"/>
        <v>28000</v>
      </c>
    </row>
    <row r="14" spans="1:10" x14ac:dyDescent="0.25">
      <c r="A14" s="100" t="s">
        <v>7</v>
      </c>
      <c r="B14" s="101"/>
      <c r="C14" s="101"/>
      <c r="D14" s="102"/>
      <c r="E14" s="102"/>
      <c r="F14" s="103"/>
      <c r="G14" s="104"/>
      <c r="H14" s="105">
        <f>SUM(H12:H13)</f>
        <v>230000</v>
      </c>
      <c r="I14" s="118"/>
    </row>
    <row r="15" spans="1:10" x14ac:dyDescent="0.25">
      <c r="A15" s="252" t="s">
        <v>288</v>
      </c>
      <c r="B15" s="253"/>
      <c r="C15" s="253"/>
      <c r="D15" s="254"/>
      <c r="E15" s="254"/>
      <c r="F15" s="255"/>
      <c r="G15" s="254"/>
      <c r="H15" s="256"/>
      <c r="I15" s="118"/>
    </row>
    <row r="16" spans="1:10" s="9" customFormat="1" ht="51" x14ac:dyDescent="0.2">
      <c r="A16" s="7" t="s">
        <v>19</v>
      </c>
      <c r="B16" s="7" t="s">
        <v>61</v>
      </c>
      <c r="C16" s="3" t="s">
        <v>125</v>
      </c>
      <c r="D16" s="194" t="s">
        <v>289</v>
      </c>
      <c r="E16" s="119" t="s">
        <v>18</v>
      </c>
      <c r="F16" s="14">
        <v>1</v>
      </c>
      <c r="G16" s="3">
        <v>70000</v>
      </c>
      <c r="H16" s="14">
        <f t="shared" ref="H16:H17" si="1">F16*G16</f>
        <v>70000</v>
      </c>
      <c r="I16" s="206" t="s">
        <v>260</v>
      </c>
      <c r="J16" s="10"/>
    </row>
    <row r="17" spans="1:11" s="9" customFormat="1" ht="25.5" x14ac:dyDescent="0.2">
      <c r="A17" s="7" t="s">
        <v>19</v>
      </c>
      <c r="B17" s="7" t="s">
        <v>61</v>
      </c>
      <c r="C17" s="3" t="s">
        <v>124</v>
      </c>
      <c r="D17" s="195" t="s">
        <v>204</v>
      </c>
      <c r="E17" s="141" t="s">
        <v>18</v>
      </c>
      <c r="F17" s="142">
        <v>1</v>
      </c>
      <c r="G17" s="15">
        <v>20000</v>
      </c>
      <c r="H17" s="142">
        <f t="shared" si="1"/>
        <v>20000</v>
      </c>
      <c r="J17" s="10"/>
    </row>
    <row r="18" spans="1:11" x14ac:dyDescent="0.25">
      <c r="A18" s="100"/>
      <c r="B18" s="101"/>
      <c r="C18" s="101"/>
      <c r="D18" s="102"/>
      <c r="E18" s="102"/>
      <c r="F18" s="103"/>
      <c r="G18" s="102"/>
      <c r="H18" s="211">
        <f>SUM(H16:H17)</f>
        <v>90000</v>
      </c>
      <c r="I18" s="118"/>
    </row>
    <row r="19" spans="1:11" x14ac:dyDescent="0.25">
      <c r="A19" s="107" t="s">
        <v>146</v>
      </c>
      <c r="B19" s="108"/>
      <c r="C19" s="108"/>
      <c r="D19" s="108"/>
      <c r="E19" s="106"/>
      <c r="F19" s="106"/>
      <c r="G19" s="106"/>
      <c r="H19" s="109"/>
    </row>
    <row r="20" spans="1:11" ht="30" x14ac:dyDescent="0.25">
      <c r="A20" s="3" t="s">
        <v>19</v>
      </c>
      <c r="B20" s="3" t="s">
        <v>61</v>
      </c>
      <c r="C20" s="3" t="s">
        <v>122</v>
      </c>
      <c r="D20" s="2" t="s">
        <v>293</v>
      </c>
      <c r="E20" s="37" t="s">
        <v>18</v>
      </c>
      <c r="F20" s="37">
        <v>1</v>
      </c>
      <c r="G20" s="66">
        <f>'1. ÜHIKHINNAD'!B15</f>
        <v>33000</v>
      </c>
      <c r="H20" s="3">
        <f>F20*G20</f>
        <v>33000</v>
      </c>
      <c r="I20" s="132" t="s">
        <v>249</v>
      </c>
    </row>
    <row r="21" spans="1:11" ht="39" x14ac:dyDescent="0.25">
      <c r="A21" s="3" t="s">
        <v>19</v>
      </c>
      <c r="B21" s="3" t="s">
        <v>61</v>
      </c>
      <c r="C21" s="3" t="s">
        <v>122</v>
      </c>
      <c r="D21" s="2" t="s">
        <v>294</v>
      </c>
      <c r="E21" s="37" t="s">
        <v>18</v>
      </c>
      <c r="F21" s="37">
        <v>1</v>
      </c>
      <c r="G21" s="66">
        <f>'1. ÜHIKHINNAD'!B19</f>
        <v>14000</v>
      </c>
      <c r="H21" s="3">
        <f>F21*G21</f>
        <v>14000</v>
      </c>
      <c r="I21" s="118"/>
    </row>
    <row r="22" spans="1:11" x14ac:dyDescent="0.25">
      <c r="A22" s="31" t="s">
        <v>7</v>
      </c>
      <c r="B22" s="33"/>
      <c r="C22" s="33"/>
      <c r="D22" s="33"/>
      <c r="E22" s="32"/>
      <c r="F22" s="32"/>
      <c r="G22" s="32"/>
      <c r="H22" s="34">
        <f>SUM(H20:H21)</f>
        <v>47000</v>
      </c>
    </row>
    <row r="23" spans="1:11" x14ac:dyDescent="0.25">
      <c r="A23" s="45" t="s">
        <v>220</v>
      </c>
      <c r="B23" s="46"/>
      <c r="C23" s="46"/>
      <c r="D23" s="46"/>
      <c r="E23" s="46"/>
      <c r="F23" s="46"/>
      <c r="G23" s="46"/>
      <c r="H23" s="43"/>
      <c r="K23" s="112"/>
    </row>
    <row r="24" spans="1:11" ht="39" x14ac:dyDescent="0.25">
      <c r="A24" s="38" t="s">
        <v>19</v>
      </c>
      <c r="B24" s="38" t="s">
        <v>64</v>
      </c>
      <c r="C24" s="101" t="s">
        <v>126</v>
      </c>
      <c r="D24" s="2" t="s">
        <v>221</v>
      </c>
      <c r="E24" s="3" t="s">
        <v>4</v>
      </c>
      <c r="F24" s="3">
        <v>130</v>
      </c>
      <c r="G24" s="3">
        <f>'1. ÜHIKHINNAD'!B5</f>
        <v>100</v>
      </c>
      <c r="H24" s="30">
        <f>F24*G24</f>
        <v>13000</v>
      </c>
      <c r="K24" s="112"/>
    </row>
    <row r="25" spans="1:11" x14ac:dyDescent="0.25">
      <c r="A25" s="120" t="s">
        <v>7</v>
      </c>
      <c r="B25" s="32"/>
      <c r="C25" s="32"/>
      <c r="D25" s="94"/>
      <c r="E25" s="94"/>
      <c r="F25" s="94"/>
      <c r="G25" s="88"/>
      <c r="H25" s="4">
        <f>SUM(H24:H24)</f>
        <v>13000</v>
      </c>
      <c r="K25" s="112"/>
    </row>
    <row r="26" spans="1:11" x14ac:dyDescent="0.25">
      <c r="A26" s="41" t="s">
        <v>185</v>
      </c>
      <c r="B26" s="42"/>
      <c r="C26" s="42"/>
      <c r="D26" s="42"/>
      <c r="E26" s="42"/>
      <c r="F26" s="42"/>
      <c r="G26" s="42"/>
      <c r="H26" s="84"/>
      <c r="I26" t="s">
        <v>186</v>
      </c>
      <c r="K26" s="112"/>
    </row>
    <row r="27" spans="1:11" ht="51.75" x14ac:dyDescent="0.25">
      <c r="A27" s="37" t="s">
        <v>19</v>
      </c>
      <c r="B27" s="37" t="s">
        <v>64</v>
      </c>
      <c r="C27" s="37" t="s">
        <v>127</v>
      </c>
      <c r="D27" s="189" t="s">
        <v>161</v>
      </c>
      <c r="E27" s="30" t="s">
        <v>18</v>
      </c>
      <c r="F27" s="30">
        <v>1</v>
      </c>
      <c r="G27" s="158">
        <v>30000</v>
      </c>
      <c r="H27" s="3">
        <f t="shared" ref="H27:H41" si="2">F27*G27</f>
        <v>30000</v>
      </c>
      <c r="I27" s="114"/>
      <c r="K27" s="112"/>
    </row>
    <row r="28" spans="1:11" ht="26.25" x14ac:dyDescent="0.25">
      <c r="A28" s="37" t="s">
        <v>19</v>
      </c>
      <c r="B28" s="37" t="s">
        <v>64</v>
      </c>
      <c r="C28" s="37" t="s">
        <v>127</v>
      </c>
      <c r="D28" s="189" t="s">
        <v>162</v>
      </c>
      <c r="E28" s="30" t="s">
        <v>18</v>
      </c>
      <c r="F28" s="30">
        <v>1</v>
      </c>
      <c r="G28" s="158">
        <v>130000</v>
      </c>
      <c r="H28" s="3">
        <f t="shared" si="2"/>
        <v>130000</v>
      </c>
      <c r="I28" s="21"/>
      <c r="K28" s="112"/>
    </row>
    <row r="29" spans="1:11" x14ac:dyDescent="0.25">
      <c r="A29" s="37" t="s">
        <v>19</v>
      </c>
      <c r="B29" s="37" t="s">
        <v>64</v>
      </c>
      <c r="C29" s="37" t="s">
        <v>127</v>
      </c>
      <c r="D29" s="189" t="s">
        <v>163</v>
      </c>
      <c r="E29" s="30" t="s">
        <v>18</v>
      </c>
      <c r="F29" s="30">
        <v>1</v>
      </c>
      <c r="G29" s="158">
        <v>300000</v>
      </c>
      <c r="H29" s="3">
        <f t="shared" si="2"/>
        <v>300000</v>
      </c>
      <c r="I29" s="21"/>
      <c r="K29" s="112"/>
    </row>
    <row r="30" spans="1:11" ht="26.25" x14ac:dyDescent="0.25">
      <c r="A30" s="37" t="s">
        <v>19</v>
      </c>
      <c r="B30" s="37" t="s">
        <v>64</v>
      </c>
      <c r="C30" s="37" t="s">
        <v>127</v>
      </c>
      <c r="D30" s="189" t="s">
        <v>164</v>
      </c>
      <c r="E30" s="30" t="s">
        <v>18</v>
      </c>
      <c r="F30" s="30">
        <v>1</v>
      </c>
      <c r="G30" s="158">
        <v>900000</v>
      </c>
      <c r="H30" s="3">
        <f t="shared" si="2"/>
        <v>900000</v>
      </c>
      <c r="I30" s="21"/>
      <c r="K30" s="112"/>
    </row>
    <row r="31" spans="1:11" ht="32.1" customHeight="1" x14ac:dyDescent="0.25">
      <c r="A31" s="37" t="s">
        <v>19</v>
      </c>
      <c r="B31" s="37" t="s">
        <v>64</v>
      </c>
      <c r="C31" s="37" t="s">
        <v>122</v>
      </c>
      <c r="D31" s="189" t="s">
        <v>165</v>
      </c>
      <c r="E31" s="30" t="s">
        <v>18</v>
      </c>
      <c r="F31" s="30">
        <v>1</v>
      </c>
      <c r="G31" s="158">
        <v>900000</v>
      </c>
      <c r="H31" s="3">
        <f t="shared" si="2"/>
        <v>900000</v>
      </c>
      <c r="I31" s="21"/>
      <c r="K31" s="112"/>
    </row>
    <row r="32" spans="1:11" ht="26.25" x14ac:dyDescent="0.25">
      <c r="A32" s="37" t="s">
        <v>19</v>
      </c>
      <c r="B32" s="37" t="s">
        <v>64</v>
      </c>
      <c r="C32" s="37" t="s">
        <v>123</v>
      </c>
      <c r="D32" s="189" t="s">
        <v>166</v>
      </c>
      <c r="E32" s="30" t="s">
        <v>18</v>
      </c>
      <c r="F32" s="30">
        <v>1</v>
      </c>
      <c r="G32" s="158">
        <v>90000</v>
      </c>
      <c r="H32" s="3">
        <f t="shared" si="2"/>
        <v>90000</v>
      </c>
      <c r="I32" s="21"/>
      <c r="K32" s="112"/>
    </row>
    <row r="33" spans="1:12" ht="26.25" x14ac:dyDescent="0.25">
      <c r="A33" s="37" t="s">
        <v>19</v>
      </c>
      <c r="B33" s="37" t="s">
        <v>64</v>
      </c>
      <c r="C33" s="37" t="s">
        <v>123</v>
      </c>
      <c r="D33" s="189" t="s">
        <v>167</v>
      </c>
      <c r="E33" s="30" t="s">
        <v>18</v>
      </c>
      <c r="F33" s="30">
        <v>1</v>
      </c>
      <c r="G33" s="158">
        <v>60000</v>
      </c>
      <c r="H33" s="3">
        <f t="shared" si="2"/>
        <v>60000</v>
      </c>
      <c r="I33" s="21"/>
      <c r="K33" s="112"/>
    </row>
    <row r="34" spans="1:12" ht="26.25" x14ac:dyDescent="0.25">
      <c r="A34" s="37" t="s">
        <v>19</v>
      </c>
      <c r="B34" s="37" t="s">
        <v>64</v>
      </c>
      <c r="C34" s="37" t="s">
        <v>122</v>
      </c>
      <c r="D34" s="189" t="s">
        <v>168</v>
      </c>
      <c r="E34" s="30" t="s">
        <v>18</v>
      </c>
      <c r="F34" s="30">
        <v>1</v>
      </c>
      <c r="G34" s="158">
        <v>420000</v>
      </c>
      <c r="H34" s="3">
        <f t="shared" si="2"/>
        <v>420000</v>
      </c>
      <c r="I34" s="21"/>
      <c r="K34" s="112"/>
    </row>
    <row r="35" spans="1:12" ht="26.25" x14ac:dyDescent="0.25">
      <c r="A35" s="37" t="s">
        <v>19</v>
      </c>
      <c r="B35" s="37" t="s">
        <v>64</v>
      </c>
      <c r="C35" s="37" t="s">
        <v>122</v>
      </c>
      <c r="D35" s="189" t="s">
        <v>169</v>
      </c>
      <c r="E35" s="30" t="s">
        <v>18</v>
      </c>
      <c r="F35" s="30">
        <v>1</v>
      </c>
      <c r="G35" s="158">
        <v>98000</v>
      </c>
      <c r="H35" s="3">
        <f t="shared" si="2"/>
        <v>98000</v>
      </c>
      <c r="I35" s="21"/>
      <c r="K35" s="112"/>
    </row>
    <row r="36" spans="1:12" ht="26.25" x14ac:dyDescent="0.25">
      <c r="A36" s="37" t="s">
        <v>19</v>
      </c>
      <c r="B36" s="37" t="s">
        <v>64</v>
      </c>
      <c r="C36" s="37" t="s">
        <v>127</v>
      </c>
      <c r="D36" s="189" t="s">
        <v>170</v>
      </c>
      <c r="E36" s="30" t="s">
        <v>4</v>
      </c>
      <c r="F36" s="30">
        <v>415</v>
      </c>
      <c r="G36" s="60">
        <f>'1. ÜHIKHINNAD'!B27</f>
        <v>120</v>
      </c>
      <c r="H36" s="3">
        <f t="shared" si="2"/>
        <v>49800</v>
      </c>
      <c r="I36" s="21"/>
      <c r="K36" s="112"/>
    </row>
    <row r="37" spans="1:12" x14ac:dyDescent="0.25">
      <c r="A37" s="37" t="s">
        <v>19</v>
      </c>
      <c r="B37" s="37" t="s">
        <v>64</v>
      </c>
      <c r="C37" s="37" t="s">
        <v>127</v>
      </c>
      <c r="D37" s="189" t="s">
        <v>171</v>
      </c>
      <c r="E37" s="30" t="s">
        <v>30</v>
      </c>
      <c r="F37" s="30">
        <v>2034</v>
      </c>
      <c r="G37" s="158">
        <v>10</v>
      </c>
      <c r="H37" s="3">
        <f t="shared" si="2"/>
        <v>20340</v>
      </c>
      <c r="I37" s="21"/>
      <c r="K37" s="112"/>
    </row>
    <row r="38" spans="1:12" ht="26.25" x14ac:dyDescent="0.25">
      <c r="A38" s="37" t="s">
        <v>19</v>
      </c>
      <c r="B38" s="37" t="s">
        <v>64</v>
      </c>
      <c r="C38" s="37" t="s">
        <v>127</v>
      </c>
      <c r="D38" s="189" t="s">
        <v>183</v>
      </c>
      <c r="E38" s="30" t="s">
        <v>30</v>
      </c>
      <c r="F38" s="30">
        <v>2233</v>
      </c>
      <c r="G38" s="60">
        <f>'1. ÜHIKHINNAD'!B26</f>
        <v>120</v>
      </c>
      <c r="H38" s="3">
        <f t="shared" si="2"/>
        <v>267960</v>
      </c>
      <c r="I38" s="21"/>
      <c r="K38" s="112"/>
    </row>
    <row r="39" spans="1:12" x14ac:dyDescent="0.25">
      <c r="A39" s="37" t="s">
        <v>19</v>
      </c>
      <c r="B39" s="37" t="s">
        <v>64</v>
      </c>
      <c r="C39" s="37" t="s">
        <v>127</v>
      </c>
      <c r="D39" s="189" t="s">
        <v>172</v>
      </c>
      <c r="E39" s="30" t="s">
        <v>30</v>
      </c>
      <c r="F39" s="30">
        <v>211</v>
      </c>
      <c r="G39" s="158">
        <v>30</v>
      </c>
      <c r="H39" s="3">
        <f t="shared" si="2"/>
        <v>6330</v>
      </c>
      <c r="I39" s="21"/>
      <c r="K39" s="112"/>
    </row>
    <row r="40" spans="1:12" ht="26.25" x14ac:dyDescent="0.25">
      <c r="A40" s="37" t="s">
        <v>19</v>
      </c>
      <c r="B40" s="37" t="s">
        <v>64</v>
      </c>
      <c r="C40" s="37" t="s">
        <v>127</v>
      </c>
      <c r="D40" s="189" t="s">
        <v>173</v>
      </c>
      <c r="E40" s="30" t="s">
        <v>30</v>
      </c>
      <c r="F40" s="30">
        <v>550</v>
      </c>
      <c r="G40" s="60">
        <f>'1. ÜHIKHINNAD'!B22</f>
        <v>120</v>
      </c>
      <c r="H40" s="3">
        <f t="shared" si="2"/>
        <v>66000</v>
      </c>
      <c r="I40" s="118"/>
      <c r="K40" s="112"/>
    </row>
    <row r="41" spans="1:12" ht="26.25" x14ac:dyDescent="0.25">
      <c r="A41" s="37" t="s">
        <v>19</v>
      </c>
      <c r="B41" s="37" t="s">
        <v>64</v>
      </c>
      <c r="C41" s="37" t="s">
        <v>127</v>
      </c>
      <c r="D41" s="189" t="s">
        <v>174</v>
      </c>
      <c r="E41" s="30" t="s">
        <v>30</v>
      </c>
      <c r="F41" s="30">
        <v>66</v>
      </c>
      <c r="G41" s="158">
        <v>30</v>
      </c>
      <c r="H41" s="3">
        <f t="shared" si="2"/>
        <v>1980</v>
      </c>
      <c r="I41" s="21"/>
      <c r="K41" s="112"/>
    </row>
    <row r="42" spans="1:12" x14ac:dyDescent="0.25">
      <c r="A42" s="35" t="s">
        <v>7</v>
      </c>
      <c r="B42" s="32"/>
      <c r="C42" s="32"/>
      <c r="D42" s="33"/>
      <c r="E42" s="33"/>
      <c r="F42" s="33"/>
      <c r="G42" s="34"/>
      <c r="H42" s="34">
        <f>SUM(H27:H41)</f>
        <v>3340410</v>
      </c>
      <c r="I42" s="156"/>
      <c r="L42" s="21"/>
    </row>
    <row r="43" spans="1:12" x14ac:dyDescent="0.25">
      <c r="A43" s="41" t="s">
        <v>148</v>
      </c>
      <c r="B43" s="42"/>
      <c r="C43" s="42"/>
      <c r="D43" s="42"/>
      <c r="E43" s="42"/>
      <c r="F43" s="42"/>
      <c r="G43" s="42"/>
      <c r="H43" s="84"/>
    </row>
    <row r="44" spans="1:12" ht="26.25" x14ac:dyDescent="0.25">
      <c r="A44" s="37" t="s">
        <v>19</v>
      </c>
      <c r="B44" s="37" t="s">
        <v>72</v>
      </c>
      <c r="C44" s="37" t="s">
        <v>125</v>
      </c>
      <c r="D44" s="191" t="s">
        <v>197</v>
      </c>
      <c r="E44" s="15" t="s">
        <v>18</v>
      </c>
      <c r="F44" s="15">
        <v>1</v>
      </c>
      <c r="G44" s="142">
        <v>40000</v>
      </c>
      <c r="H44" s="15">
        <f t="shared" ref="H44:H49" si="3">F44*G44</f>
        <v>40000</v>
      </c>
      <c r="I44" s="21"/>
    </row>
    <row r="45" spans="1:12" x14ac:dyDescent="0.25">
      <c r="A45" s="37" t="s">
        <v>19</v>
      </c>
      <c r="B45" s="37" t="s">
        <v>72</v>
      </c>
      <c r="C45" s="37" t="s">
        <v>124</v>
      </c>
      <c r="D45" s="192" t="s">
        <v>209</v>
      </c>
      <c r="E45" s="15" t="s">
        <v>18</v>
      </c>
      <c r="F45" s="15">
        <v>1</v>
      </c>
      <c r="G45" s="142">
        <v>15000</v>
      </c>
      <c r="H45" s="15">
        <f t="shared" si="3"/>
        <v>15000</v>
      </c>
      <c r="I45" t="s">
        <v>198</v>
      </c>
    </row>
    <row r="46" spans="1:12" x14ac:dyDescent="0.25">
      <c r="A46" s="37" t="s">
        <v>19</v>
      </c>
      <c r="B46" s="37" t="s">
        <v>72</v>
      </c>
      <c r="C46" s="37" t="s">
        <v>127</v>
      </c>
      <c r="D46" s="188" t="s">
        <v>247</v>
      </c>
      <c r="E46" s="3" t="s">
        <v>18</v>
      </c>
      <c r="F46" s="30">
        <v>1</v>
      </c>
      <c r="G46" s="60">
        <v>30000</v>
      </c>
      <c r="H46" s="3">
        <f t="shared" si="3"/>
        <v>30000</v>
      </c>
      <c r="I46" s="118" t="s">
        <v>250</v>
      </c>
    </row>
    <row r="47" spans="1:12" x14ac:dyDescent="0.25">
      <c r="A47" s="37" t="s">
        <v>19</v>
      </c>
      <c r="B47" s="37" t="s">
        <v>72</v>
      </c>
      <c r="C47" s="37" t="s">
        <v>127</v>
      </c>
      <c r="D47" s="234" t="s">
        <v>286</v>
      </c>
      <c r="E47" s="30" t="s">
        <v>18</v>
      </c>
      <c r="F47" s="30">
        <v>600</v>
      </c>
      <c r="G47" s="60">
        <v>50</v>
      </c>
      <c r="H47" s="3">
        <f t="shared" si="3"/>
        <v>30000</v>
      </c>
      <c r="I47" s="118"/>
    </row>
    <row r="48" spans="1:12" x14ac:dyDescent="0.25">
      <c r="A48" s="37" t="s">
        <v>19</v>
      </c>
      <c r="B48" s="37" t="s">
        <v>72</v>
      </c>
      <c r="C48" s="37" t="s">
        <v>127</v>
      </c>
      <c r="D48" s="60" t="s">
        <v>222</v>
      </c>
      <c r="E48" s="30" t="s">
        <v>30</v>
      </c>
      <c r="F48" s="30">
        <v>800</v>
      </c>
      <c r="G48" s="60">
        <f>'1. ÜHIKHINNAD'!B25</f>
        <v>50</v>
      </c>
      <c r="H48" s="3">
        <f t="shared" si="3"/>
        <v>40000</v>
      </c>
      <c r="I48" s="118"/>
    </row>
    <row r="49" spans="1:9" x14ac:dyDescent="0.25">
      <c r="A49" s="38" t="s">
        <v>19</v>
      </c>
      <c r="B49" s="38" t="s">
        <v>72</v>
      </c>
      <c r="C49" s="32" t="s">
        <v>122</v>
      </c>
      <c r="D49" s="30" t="s">
        <v>17</v>
      </c>
      <c r="E49" s="30" t="s">
        <v>18</v>
      </c>
      <c r="F49" s="30">
        <v>1</v>
      </c>
      <c r="G49" s="30">
        <f>'1. ÜHIKHINNAD'!B15</f>
        <v>33000</v>
      </c>
      <c r="H49" s="3">
        <f t="shared" si="3"/>
        <v>33000</v>
      </c>
      <c r="I49" s="155"/>
    </row>
    <row r="50" spans="1:9" x14ac:dyDescent="0.25">
      <c r="A50" s="31" t="s">
        <v>7</v>
      </c>
      <c r="B50" s="33"/>
      <c r="C50" s="33"/>
      <c r="D50" s="33"/>
      <c r="E50" s="32"/>
      <c r="F50" s="32"/>
      <c r="G50" s="39"/>
      <c r="H50" s="34">
        <f>SUM(H44:H49)</f>
        <v>188000</v>
      </c>
    </row>
    <row r="51" spans="1:9" x14ac:dyDescent="0.25">
      <c r="A51" s="168" t="s">
        <v>233</v>
      </c>
      <c r="B51" s="106"/>
      <c r="C51" s="106"/>
      <c r="D51" s="125"/>
      <c r="E51" s="125"/>
      <c r="F51" s="125"/>
      <c r="G51" s="125"/>
      <c r="H51" s="126"/>
    </row>
    <row r="52" spans="1:9" x14ac:dyDescent="0.25">
      <c r="A52" s="67" t="s">
        <v>224</v>
      </c>
      <c r="B52" s="37"/>
      <c r="C52" s="37"/>
      <c r="D52" s="3"/>
      <c r="E52" s="3"/>
      <c r="F52" s="3"/>
      <c r="G52" s="3"/>
      <c r="H52" s="3"/>
    </row>
    <row r="53" spans="1:9" x14ac:dyDescent="0.25">
      <c r="A53" s="37" t="s">
        <v>19</v>
      </c>
      <c r="B53" s="37" t="s">
        <v>74</v>
      </c>
      <c r="C53" s="37" t="s">
        <v>127</v>
      </c>
      <c r="D53" s="3" t="s">
        <v>176</v>
      </c>
      <c r="E53" s="3" t="s">
        <v>18</v>
      </c>
      <c r="F53" s="3">
        <v>1</v>
      </c>
      <c r="G53" s="14">
        <v>15000</v>
      </c>
      <c r="H53" s="3">
        <f>F53*G53</f>
        <v>15000</v>
      </c>
    </row>
    <row r="54" spans="1:9" x14ac:dyDescent="0.25">
      <c r="A54" s="37" t="s">
        <v>19</v>
      </c>
      <c r="B54" s="37" t="s">
        <v>74</v>
      </c>
      <c r="C54" s="37" t="s">
        <v>122</v>
      </c>
      <c r="D54" s="3" t="s">
        <v>39</v>
      </c>
      <c r="E54" s="3" t="s">
        <v>18</v>
      </c>
      <c r="F54" s="3">
        <v>1</v>
      </c>
      <c r="G54" s="160">
        <v>63000</v>
      </c>
      <c r="H54" s="3">
        <f>F54*G54</f>
        <v>63000</v>
      </c>
      <c r="I54" s="21"/>
    </row>
    <row r="55" spans="1:9" ht="39" x14ac:dyDescent="0.25">
      <c r="A55" s="38" t="s">
        <v>19</v>
      </c>
      <c r="B55" s="38" t="s">
        <v>74</v>
      </c>
      <c r="C55" s="38" t="s">
        <v>123</v>
      </c>
      <c r="D55" s="121" t="s">
        <v>225</v>
      </c>
      <c r="E55" s="30" t="s">
        <v>4</v>
      </c>
      <c r="F55" s="30">
        <v>5700</v>
      </c>
      <c r="G55" s="30">
        <f>'1. ÜHIKHINNAD'!B7</f>
        <v>100</v>
      </c>
      <c r="H55" s="3">
        <f>F55*G55</f>
        <v>570000</v>
      </c>
    </row>
    <row r="56" spans="1:9" x14ac:dyDescent="0.25">
      <c r="A56" s="120" t="s">
        <v>7</v>
      </c>
      <c r="B56" s="32"/>
      <c r="C56" s="32"/>
      <c r="D56" s="94"/>
      <c r="E56" s="94"/>
      <c r="F56" s="94"/>
      <c r="G56" s="88"/>
      <c r="H56" s="34">
        <f>SUM(H53:H55)</f>
        <v>648000</v>
      </c>
    </row>
    <row r="57" spans="1:9" x14ac:dyDescent="0.25">
      <c r="A57" s="242" t="s">
        <v>223</v>
      </c>
      <c r="B57" s="162"/>
      <c r="C57" s="162"/>
      <c r="D57" s="163"/>
      <c r="E57" s="163"/>
      <c r="F57" s="163"/>
      <c r="G57" s="163"/>
      <c r="H57" s="163"/>
      <c r="I57" s="21"/>
    </row>
    <row r="58" spans="1:9" x14ac:dyDescent="0.25">
      <c r="A58" s="243" t="s">
        <v>19</v>
      </c>
      <c r="B58" s="243"/>
      <c r="C58" s="243"/>
      <c r="D58" s="244" t="s">
        <v>226</v>
      </c>
      <c r="E58" s="245" t="s">
        <v>18</v>
      </c>
      <c r="F58" s="245">
        <v>1</v>
      </c>
      <c r="G58" s="245">
        <v>550000</v>
      </c>
      <c r="H58" s="246">
        <f>F58*G58</f>
        <v>550000</v>
      </c>
      <c r="I58" s="118" t="s">
        <v>262</v>
      </c>
    </row>
    <row r="59" spans="1:9" x14ac:dyDescent="0.25">
      <c r="A59" s="247" t="s">
        <v>7</v>
      </c>
      <c r="B59" s="248"/>
      <c r="C59" s="248"/>
      <c r="D59" s="248"/>
      <c r="E59" s="249"/>
      <c r="F59" s="249"/>
      <c r="G59" s="250"/>
      <c r="H59" s="251">
        <f>SUM(H58)</f>
        <v>550000</v>
      </c>
    </row>
    <row r="60" spans="1:9" x14ac:dyDescent="0.25">
      <c r="A60" s="82" t="s">
        <v>73</v>
      </c>
      <c r="B60" s="82"/>
      <c r="C60" s="82"/>
      <c r="D60" s="82"/>
      <c r="E60" s="82"/>
      <c r="F60" s="82"/>
      <c r="G60" s="82"/>
      <c r="H60" s="83"/>
    </row>
    <row r="61" spans="1:9" x14ac:dyDescent="0.25">
      <c r="A61" s="37" t="s">
        <v>19</v>
      </c>
      <c r="B61" s="37" t="s">
        <v>74</v>
      </c>
      <c r="C61" s="37" t="s">
        <v>126</v>
      </c>
      <c r="D61" s="3" t="s">
        <v>8</v>
      </c>
      <c r="E61" s="3" t="s">
        <v>4</v>
      </c>
      <c r="F61" s="3">
        <v>850</v>
      </c>
      <c r="G61" s="3">
        <f>'1. ÜHIKHINNAD'!B5</f>
        <v>100</v>
      </c>
      <c r="H61" s="3">
        <f t="shared" ref="H61:H67" si="4">F61*G61</f>
        <v>85000</v>
      </c>
      <c r="I61" s="1"/>
    </row>
    <row r="62" spans="1:9" x14ac:dyDescent="0.25">
      <c r="A62" s="37" t="s">
        <v>19</v>
      </c>
      <c r="B62" s="37" t="s">
        <v>74</v>
      </c>
      <c r="C62" s="37" t="s">
        <v>126</v>
      </c>
      <c r="D62" s="3" t="s">
        <v>40</v>
      </c>
      <c r="E62" s="3" t="s">
        <v>4</v>
      </c>
      <c r="F62" s="3">
        <v>65</v>
      </c>
      <c r="G62" s="3">
        <f>'1. ÜHIKHINNAD'!B5</f>
        <v>100</v>
      </c>
      <c r="H62" s="3">
        <f t="shared" si="4"/>
        <v>6500</v>
      </c>
      <c r="I62" s="1"/>
    </row>
    <row r="63" spans="1:9" x14ac:dyDescent="0.25">
      <c r="A63" s="37" t="s">
        <v>19</v>
      </c>
      <c r="B63" s="37" t="s">
        <v>74</v>
      </c>
      <c r="C63" s="37" t="s">
        <v>126</v>
      </c>
      <c r="D63" s="5" t="s">
        <v>24</v>
      </c>
      <c r="E63" s="5" t="s">
        <v>18</v>
      </c>
      <c r="F63" s="5">
        <v>4</v>
      </c>
      <c r="G63" s="5">
        <f>'1. ÜHIKHINNAD'!B9</f>
        <v>700</v>
      </c>
      <c r="H63" s="5">
        <f t="shared" si="4"/>
        <v>2800</v>
      </c>
      <c r="I63" s="1"/>
    </row>
    <row r="64" spans="1:9" ht="26.25" x14ac:dyDescent="0.25">
      <c r="A64" s="37" t="s">
        <v>19</v>
      </c>
      <c r="B64" s="37" t="s">
        <v>74</v>
      </c>
      <c r="C64" s="37" t="s">
        <v>123</v>
      </c>
      <c r="D64" s="2" t="s">
        <v>46</v>
      </c>
      <c r="E64" s="3" t="s">
        <v>4</v>
      </c>
      <c r="F64" s="3">
        <v>100</v>
      </c>
      <c r="G64" s="3">
        <f>'1. ÜHIKHINNAD'!B6</f>
        <v>150</v>
      </c>
      <c r="H64" s="3">
        <f t="shared" si="4"/>
        <v>15000</v>
      </c>
    </row>
    <row r="65" spans="1:9" x14ac:dyDescent="0.25">
      <c r="A65" s="37" t="s">
        <v>19</v>
      </c>
      <c r="B65" s="37" t="s">
        <v>74</v>
      </c>
      <c r="C65" s="37" t="s">
        <v>123</v>
      </c>
      <c r="D65" s="3" t="s">
        <v>47</v>
      </c>
      <c r="E65" s="3" t="s">
        <v>4</v>
      </c>
      <c r="F65" s="3">
        <v>460</v>
      </c>
      <c r="G65" s="3">
        <f>'1. ÜHIKHINNAD'!B6</f>
        <v>150</v>
      </c>
      <c r="H65" s="3">
        <f t="shared" si="4"/>
        <v>69000</v>
      </c>
    </row>
    <row r="66" spans="1:9" x14ac:dyDescent="0.25">
      <c r="A66" s="37" t="s">
        <v>19</v>
      </c>
      <c r="B66" s="37" t="s">
        <v>74</v>
      </c>
      <c r="C66" s="37" t="s">
        <v>123</v>
      </c>
      <c r="D66" s="3" t="s">
        <v>28</v>
      </c>
      <c r="E66" s="3" t="s">
        <v>18</v>
      </c>
      <c r="F66" s="3">
        <v>4</v>
      </c>
      <c r="G66" s="3">
        <f>'1. ÜHIKHINNAD'!B10</f>
        <v>1000</v>
      </c>
      <c r="H66" s="3">
        <f t="shared" si="4"/>
        <v>4000</v>
      </c>
    </row>
    <row r="67" spans="1:9" ht="26.25" x14ac:dyDescent="0.25">
      <c r="A67" s="38" t="s">
        <v>19</v>
      </c>
      <c r="B67" s="38" t="s">
        <v>74</v>
      </c>
      <c r="C67" s="38" t="s">
        <v>123</v>
      </c>
      <c r="D67" s="121" t="s">
        <v>26</v>
      </c>
      <c r="E67" s="30" t="s">
        <v>18</v>
      </c>
      <c r="F67" s="30">
        <v>2</v>
      </c>
      <c r="G67" s="30">
        <f>'1. ÜHIKHINNAD'!B10</f>
        <v>1000</v>
      </c>
      <c r="H67" s="3">
        <f t="shared" si="4"/>
        <v>2000</v>
      </c>
    </row>
    <row r="68" spans="1:9" x14ac:dyDescent="0.25">
      <c r="A68" s="100" t="s">
        <v>7</v>
      </c>
      <c r="B68" s="101"/>
      <c r="C68" s="101"/>
      <c r="D68" s="122"/>
      <c r="E68" s="122"/>
      <c r="F68" s="122"/>
      <c r="G68" s="123"/>
      <c r="H68" s="124">
        <f>SUM(H61:H67)</f>
        <v>184300</v>
      </c>
    </row>
    <row r="69" spans="1:9" x14ac:dyDescent="0.25">
      <c r="A69" s="45" t="s">
        <v>94</v>
      </c>
      <c r="B69" s="46"/>
      <c r="C69" s="46"/>
      <c r="D69" s="46"/>
      <c r="E69" s="46"/>
      <c r="F69" s="46"/>
      <c r="G69" s="46"/>
      <c r="H69" s="43"/>
    </row>
    <row r="70" spans="1:9" x14ac:dyDescent="0.25">
      <c r="A70" s="37" t="s">
        <v>19</v>
      </c>
      <c r="B70" s="37" t="s">
        <v>75</v>
      </c>
      <c r="C70" s="37" t="s">
        <v>126</v>
      </c>
      <c r="D70" s="44" t="s">
        <v>45</v>
      </c>
      <c r="E70" s="15" t="s">
        <v>4</v>
      </c>
      <c r="F70" s="15">
        <v>4150</v>
      </c>
      <c r="G70" s="15">
        <f>'1. ÜHIKHINNAD'!B5</f>
        <v>100</v>
      </c>
      <c r="H70" s="15">
        <f>F70*G70</f>
        <v>415000</v>
      </c>
      <c r="I70" s="21"/>
    </row>
    <row r="71" spans="1:9" x14ac:dyDescent="0.25">
      <c r="A71" s="37" t="s">
        <v>19</v>
      </c>
      <c r="B71" s="37" t="s">
        <v>75</v>
      </c>
      <c r="C71" s="37" t="s">
        <v>126</v>
      </c>
      <c r="D71" s="2" t="s">
        <v>23</v>
      </c>
      <c r="E71" s="3" t="s">
        <v>18</v>
      </c>
      <c r="F71" s="3">
        <v>43</v>
      </c>
      <c r="G71" s="3">
        <f>'1. ÜHIKHINNAD'!B9</f>
        <v>700</v>
      </c>
      <c r="H71" s="3">
        <f t="shared" ref="H71:H79" si="5">F71*G71</f>
        <v>30100</v>
      </c>
    </row>
    <row r="72" spans="1:9" ht="26.25" x14ac:dyDescent="0.25">
      <c r="A72" s="37" t="s">
        <v>19</v>
      </c>
      <c r="B72" s="37" t="s">
        <v>75</v>
      </c>
      <c r="C72" s="37" t="s">
        <v>123</v>
      </c>
      <c r="D72" s="2" t="s">
        <v>46</v>
      </c>
      <c r="E72" s="3" t="s">
        <v>4</v>
      </c>
      <c r="F72" s="3">
        <v>1200</v>
      </c>
      <c r="G72" s="3">
        <f>'1. ÜHIKHINNAD'!B6</f>
        <v>150</v>
      </c>
      <c r="H72" s="3">
        <f t="shared" si="5"/>
        <v>180000</v>
      </c>
    </row>
    <row r="73" spans="1:9" x14ac:dyDescent="0.25">
      <c r="A73" s="37" t="s">
        <v>19</v>
      </c>
      <c r="B73" s="37" t="s">
        <v>75</v>
      </c>
      <c r="C73" s="37" t="s">
        <v>123</v>
      </c>
      <c r="D73" s="3" t="s">
        <v>47</v>
      </c>
      <c r="E73" s="3" t="s">
        <v>4</v>
      </c>
      <c r="F73" s="3">
        <v>940</v>
      </c>
      <c r="G73" s="3">
        <f>'1. ÜHIKHINNAD'!B6</f>
        <v>150</v>
      </c>
      <c r="H73" s="3">
        <f>F73*G73</f>
        <v>141000</v>
      </c>
    </row>
    <row r="74" spans="1:9" ht="26.25" x14ac:dyDescent="0.25">
      <c r="A74" s="37" t="s">
        <v>19</v>
      </c>
      <c r="B74" s="37" t="s">
        <v>75</v>
      </c>
      <c r="C74" s="37" t="s">
        <v>123</v>
      </c>
      <c r="D74" s="2" t="s">
        <v>25</v>
      </c>
      <c r="E74" s="3" t="s">
        <v>4</v>
      </c>
      <c r="F74" s="3">
        <v>480</v>
      </c>
      <c r="G74" s="3">
        <f>'1. ÜHIKHINNAD'!B6</f>
        <v>150</v>
      </c>
      <c r="H74" s="3">
        <f t="shared" si="5"/>
        <v>72000</v>
      </c>
    </row>
    <row r="75" spans="1:9" x14ac:dyDescent="0.25">
      <c r="A75" s="37" t="s">
        <v>19</v>
      </c>
      <c r="B75" s="37" t="s">
        <v>75</v>
      </c>
      <c r="C75" s="37" t="s">
        <v>123</v>
      </c>
      <c r="D75" s="2" t="s">
        <v>128</v>
      </c>
      <c r="E75" s="3" t="s">
        <v>4</v>
      </c>
      <c r="F75" s="3">
        <v>430</v>
      </c>
      <c r="G75" s="3">
        <f>'1. ÜHIKHINNAD'!B6</f>
        <v>150</v>
      </c>
      <c r="H75" s="3">
        <f t="shared" si="5"/>
        <v>64500</v>
      </c>
    </row>
    <row r="76" spans="1:9" x14ac:dyDescent="0.25">
      <c r="A76" s="37" t="s">
        <v>19</v>
      </c>
      <c r="B76" s="37" t="s">
        <v>75</v>
      </c>
      <c r="C76" s="37" t="s">
        <v>123</v>
      </c>
      <c r="D76" s="2" t="s">
        <v>129</v>
      </c>
      <c r="E76" s="3" t="s">
        <v>4</v>
      </c>
      <c r="F76" s="3">
        <v>1690</v>
      </c>
      <c r="G76" s="3">
        <f>'1. ÜHIKHINNAD'!B7</f>
        <v>100</v>
      </c>
      <c r="H76" s="3">
        <f t="shared" si="5"/>
        <v>169000</v>
      </c>
    </row>
    <row r="77" spans="1:9" x14ac:dyDescent="0.25">
      <c r="A77" s="37" t="s">
        <v>19</v>
      </c>
      <c r="B77" s="37" t="s">
        <v>75</v>
      </c>
      <c r="C77" s="37" t="s">
        <v>123</v>
      </c>
      <c r="D77" s="3" t="s">
        <v>28</v>
      </c>
      <c r="E77" s="3" t="s">
        <v>18</v>
      </c>
      <c r="F77" s="3">
        <v>19</v>
      </c>
      <c r="G77" s="3">
        <f>'1. ÜHIKHINNAD'!B10</f>
        <v>1000</v>
      </c>
      <c r="H77" s="3">
        <f t="shared" si="5"/>
        <v>19000</v>
      </c>
    </row>
    <row r="78" spans="1:9" ht="26.25" x14ac:dyDescent="0.25">
      <c r="A78" s="37" t="s">
        <v>19</v>
      </c>
      <c r="B78" s="37" t="s">
        <v>75</v>
      </c>
      <c r="C78" s="37" t="s">
        <v>123</v>
      </c>
      <c r="D78" s="2" t="s">
        <v>26</v>
      </c>
      <c r="E78" s="3" t="s">
        <v>18</v>
      </c>
      <c r="F78" s="3">
        <v>11</v>
      </c>
      <c r="G78" s="3">
        <f>'1. ÜHIKHINNAD'!B10</f>
        <v>1000</v>
      </c>
      <c r="H78" s="3">
        <f>F78*G78</f>
        <v>11000</v>
      </c>
    </row>
    <row r="79" spans="1:9" x14ac:dyDescent="0.25">
      <c r="A79" s="38" t="s">
        <v>19</v>
      </c>
      <c r="B79" s="38" t="s">
        <v>75</v>
      </c>
      <c r="C79" s="32" t="s">
        <v>122</v>
      </c>
      <c r="D79" s="30" t="s">
        <v>37</v>
      </c>
      <c r="E79" s="30" t="s">
        <v>18</v>
      </c>
      <c r="F79" s="30">
        <v>1</v>
      </c>
      <c r="G79" s="30">
        <f>'1. ÜHIKHINNAD'!B15</f>
        <v>33000</v>
      </c>
      <c r="H79" s="3">
        <f t="shared" si="5"/>
        <v>33000</v>
      </c>
    </row>
    <row r="80" spans="1:9" x14ac:dyDescent="0.25">
      <c r="A80" s="31" t="s">
        <v>7</v>
      </c>
      <c r="B80" s="32"/>
      <c r="C80" s="32"/>
      <c r="D80" s="32"/>
      <c r="E80" s="33"/>
      <c r="F80" s="33"/>
      <c r="G80" s="34"/>
      <c r="H80" s="4">
        <f>SUM(H70:H79)</f>
        <v>1134600</v>
      </c>
    </row>
    <row r="81" spans="1:9" x14ac:dyDescent="0.25">
      <c r="A81" s="45" t="s">
        <v>76</v>
      </c>
      <c r="B81" s="46"/>
      <c r="C81" s="46"/>
      <c r="D81" s="46"/>
      <c r="E81" s="46"/>
      <c r="F81" s="46"/>
      <c r="G81" s="46"/>
      <c r="H81" s="43"/>
    </row>
    <row r="82" spans="1:9" x14ac:dyDescent="0.25">
      <c r="A82" s="37" t="s">
        <v>19</v>
      </c>
      <c r="B82" s="37" t="s">
        <v>82</v>
      </c>
      <c r="C82" s="37" t="s">
        <v>126</v>
      </c>
      <c r="D82" s="3" t="s">
        <v>23</v>
      </c>
      <c r="E82" s="3" t="s">
        <v>18</v>
      </c>
      <c r="F82" s="3">
        <v>6</v>
      </c>
      <c r="G82" s="3">
        <f>'1. ÜHIKHINNAD'!B9</f>
        <v>700</v>
      </c>
      <c r="H82" s="3">
        <f t="shared" ref="H82:H88" si="6">F82*G82</f>
        <v>4200</v>
      </c>
    </row>
    <row r="83" spans="1:9" x14ac:dyDescent="0.25">
      <c r="A83" s="37" t="s">
        <v>19</v>
      </c>
      <c r="B83" s="37" t="s">
        <v>82</v>
      </c>
      <c r="C83" s="37" t="s">
        <v>126</v>
      </c>
      <c r="D83" s="3" t="s">
        <v>8</v>
      </c>
      <c r="E83" s="3" t="s">
        <v>4</v>
      </c>
      <c r="F83" s="3">
        <v>15</v>
      </c>
      <c r="G83" s="3">
        <f>'1. ÜHIKHINNAD'!B5</f>
        <v>100</v>
      </c>
      <c r="H83" s="3">
        <f t="shared" si="6"/>
        <v>1500</v>
      </c>
    </row>
    <row r="84" spans="1:9" x14ac:dyDescent="0.25">
      <c r="A84" s="37" t="s">
        <v>19</v>
      </c>
      <c r="B84" s="37" t="s">
        <v>82</v>
      </c>
      <c r="C84" s="37" t="s">
        <v>126</v>
      </c>
      <c r="D84" s="3" t="s">
        <v>24</v>
      </c>
      <c r="E84" s="3" t="s">
        <v>18</v>
      </c>
      <c r="F84" s="3">
        <v>1</v>
      </c>
      <c r="G84" s="3">
        <f>'1. ÜHIKHINNAD'!B9</f>
        <v>700</v>
      </c>
      <c r="H84" s="3">
        <f t="shared" si="6"/>
        <v>700</v>
      </c>
    </row>
    <row r="85" spans="1:9" x14ac:dyDescent="0.25">
      <c r="A85" s="37" t="s">
        <v>19</v>
      </c>
      <c r="B85" s="37" t="s">
        <v>82</v>
      </c>
      <c r="C85" s="37" t="s">
        <v>123</v>
      </c>
      <c r="D85" s="3" t="s">
        <v>47</v>
      </c>
      <c r="E85" s="3" t="s">
        <v>4</v>
      </c>
      <c r="F85" s="3">
        <v>60</v>
      </c>
      <c r="G85" s="3">
        <f>'1. ÜHIKHINNAD'!B6</f>
        <v>150</v>
      </c>
      <c r="H85" s="3">
        <f t="shared" si="6"/>
        <v>9000</v>
      </c>
    </row>
    <row r="86" spans="1:9" x14ac:dyDescent="0.25">
      <c r="A86" s="37" t="s">
        <v>19</v>
      </c>
      <c r="B86" s="37" t="s">
        <v>82</v>
      </c>
      <c r="C86" s="32" t="s">
        <v>122</v>
      </c>
      <c r="D86" s="3" t="s">
        <v>39</v>
      </c>
      <c r="E86" s="3" t="s">
        <v>18</v>
      </c>
      <c r="F86" s="3">
        <v>1</v>
      </c>
      <c r="G86" s="3">
        <f>'1. ÜHIKHINNAD'!B15</f>
        <v>33000</v>
      </c>
      <c r="H86" s="3">
        <f t="shared" si="6"/>
        <v>33000</v>
      </c>
    </row>
    <row r="87" spans="1:9" ht="26.25" x14ac:dyDescent="0.25">
      <c r="A87" s="37" t="s">
        <v>19</v>
      </c>
      <c r="B87" s="37" t="s">
        <v>82</v>
      </c>
      <c r="C87" s="37" t="s">
        <v>123</v>
      </c>
      <c r="D87" s="2" t="s">
        <v>51</v>
      </c>
      <c r="E87" s="3" t="s">
        <v>4</v>
      </c>
      <c r="F87" s="3">
        <v>450</v>
      </c>
      <c r="G87" s="3">
        <f>'1. ÜHIKHINNAD'!B7</f>
        <v>100</v>
      </c>
      <c r="H87" s="3">
        <f t="shared" si="6"/>
        <v>45000</v>
      </c>
    </row>
    <row r="88" spans="1:9" x14ac:dyDescent="0.25">
      <c r="A88" s="38" t="s">
        <v>19</v>
      </c>
      <c r="B88" s="37" t="s">
        <v>82</v>
      </c>
      <c r="C88" s="38" t="s">
        <v>126</v>
      </c>
      <c r="D88" s="30" t="s">
        <v>40</v>
      </c>
      <c r="E88" s="30" t="s">
        <v>4</v>
      </c>
      <c r="F88" s="30">
        <v>930</v>
      </c>
      <c r="G88" s="30">
        <f>'1. ÜHIKHINNAD'!B5</f>
        <v>100</v>
      </c>
      <c r="H88" s="3">
        <f t="shared" si="6"/>
        <v>93000</v>
      </c>
    </row>
    <row r="89" spans="1:9" x14ac:dyDescent="0.25">
      <c r="A89" s="31" t="s">
        <v>7</v>
      </c>
      <c r="B89" s="32"/>
      <c r="C89" s="32"/>
      <c r="D89" s="32"/>
      <c r="E89" s="33"/>
      <c r="F89" s="33"/>
      <c r="G89" s="34"/>
      <c r="H89" s="34">
        <f>SUM(H82:H88)</f>
        <v>186400</v>
      </c>
    </row>
    <row r="90" spans="1:9" x14ac:dyDescent="0.25">
      <c r="A90" s="82" t="s">
        <v>95</v>
      </c>
      <c r="B90" s="82"/>
      <c r="C90" s="82"/>
      <c r="D90" s="82"/>
      <c r="E90" s="82"/>
      <c r="F90" s="82"/>
      <c r="G90" s="82"/>
      <c r="H90" s="83"/>
    </row>
    <row r="91" spans="1:9" ht="26.25" x14ac:dyDescent="0.25">
      <c r="A91" s="37" t="s">
        <v>19</v>
      </c>
      <c r="B91" s="37" t="s">
        <v>77</v>
      </c>
      <c r="C91" s="37" t="s">
        <v>123</v>
      </c>
      <c r="D91" s="129" t="s">
        <v>25</v>
      </c>
      <c r="E91" s="6" t="s">
        <v>4</v>
      </c>
      <c r="F91" s="6">
        <v>480</v>
      </c>
      <c r="G91" s="6">
        <f>'1. ÜHIKHINNAD'!B6</f>
        <v>150</v>
      </c>
      <c r="H91" s="3">
        <f>F91*G91</f>
        <v>72000</v>
      </c>
    </row>
    <row r="92" spans="1:9" ht="26.25" x14ac:dyDescent="0.25">
      <c r="A92" s="37" t="s">
        <v>19</v>
      </c>
      <c r="B92" s="37" t="s">
        <v>77</v>
      </c>
      <c r="C92" s="37" t="s">
        <v>123</v>
      </c>
      <c r="D92" s="129" t="s">
        <v>279</v>
      </c>
      <c r="E92" s="6" t="s">
        <v>4</v>
      </c>
      <c r="F92" s="6">
        <v>210</v>
      </c>
      <c r="G92" s="6">
        <f>'1. ÜHIKHINNAD'!B6</f>
        <v>150</v>
      </c>
      <c r="H92" s="3">
        <f>F92*G92</f>
        <v>31500</v>
      </c>
    </row>
    <row r="93" spans="1:9" x14ac:dyDescent="0.25">
      <c r="A93" s="37" t="s">
        <v>19</v>
      </c>
      <c r="B93" s="37" t="s">
        <v>77</v>
      </c>
      <c r="C93" s="37" t="s">
        <v>123</v>
      </c>
      <c r="D93" s="6" t="s">
        <v>57</v>
      </c>
      <c r="E93" s="6" t="s">
        <v>18</v>
      </c>
      <c r="F93" s="6">
        <v>1</v>
      </c>
      <c r="G93" s="6">
        <f>'1. ÜHIKHINNAD'!B10</f>
        <v>1000</v>
      </c>
      <c r="H93" s="3">
        <f>F93*G93</f>
        <v>1000</v>
      </c>
    </row>
    <row r="94" spans="1:9" ht="26.25" x14ac:dyDescent="0.25">
      <c r="A94" s="37" t="s">
        <v>19</v>
      </c>
      <c r="B94" s="37" t="s">
        <v>77</v>
      </c>
      <c r="C94" s="37" t="s">
        <v>123</v>
      </c>
      <c r="D94" s="129" t="s">
        <v>42</v>
      </c>
      <c r="E94" s="6" t="s">
        <v>18</v>
      </c>
      <c r="F94" s="6">
        <v>5</v>
      </c>
      <c r="G94" s="6">
        <f>'1. ÜHIKHINNAD'!B10</f>
        <v>1000</v>
      </c>
      <c r="H94" s="3">
        <f>F94*G94</f>
        <v>5000</v>
      </c>
    </row>
    <row r="95" spans="1:9" ht="30" x14ac:dyDescent="0.25">
      <c r="A95" s="37" t="s">
        <v>19</v>
      </c>
      <c r="B95" s="37" t="s">
        <v>77</v>
      </c>
      <c r="C95" s="37"/>
      <c r="D95" s="187" t="s">
        <v>187</v>
      </c>
      <c r="E95" s="134"/>
      <c r="F95" s="134"/>
      <c r="G95" s="134"/>
      <c r="H95" s="4">
        <f>SUM(H96:H103)</f>
        <v>219000</v>
      </c>
      <c r="I95" s="135" t="s">
        <v>188</v>
      </c>
    </row>
    <row r="96" spans="1:9" x14ac:dyDescent="0.25">
      <c r="A96" s="37" t="s">
        <v>19</v>
      </c>
      <c r="B96" s="37" t="s">
        <v>77</v>
      </c>
      <c r="C96" s="32" t="s">
        <v>122</v>
      </c>
      <c r="D96" s="186" t="s">
        <v>245</v>
      </c>
      <c r="E96" s="6" t="s">
        <v>18</v>
      </c>
      <c r="F96" s="6">
        <v>1</v>
      </c>
      <c r="G96" s="185">
        <v>20000</v>
      </c>
      <c r="H96" s="88">
        <f>F96*G96</f>
        <v>20000</v>
      </c>
      <c r="I96" s="21"/>
    </row>
    <row r="97" spans="1:9" x14ac:dyDescent="0.25">
      <c r="A97" s="37" t="s">
        <v>19</v>
      </c>
      <c r="B97" s="37" t="s">
        <v>77</v>
      </c>
      <c r="C97" s="32" t="s">
        <v>127</v>
      </c>
      <c r="D97" s="186" t="s">
        <v>246</v>
      </c>
      <c r="E97" s="6" t="s">
        <v>18</v>
      </c>
      <c r="F97" s="6">
        <v>1</v>
      </c>
      <c r="G97" s="185">
        <v>45000</v>
      </c>
      <c r="H97" s="88">
        <f>F97*G97</f>
        <v>45000</v>
      </c>
      <c r="I97" s="21"/>
    </row>
    <row r="98" spans="1:9" x14ac:dyDescent="0.25">
      <c r="A98" s="37" t="s">
        <v>19</v>
      </c>
      <c r="B98" s="37" t="s">
        <v>77</v>
      </c>
      <c r="C98" s="32" t="s">
        <v>127</v>
      </c>
      <c r="D98" s="186" t="s">
        <v>200</v>
      </c>
      <c r="E98" s="6" t="s">
        <v>18</v>
      </c>
      <c r="F98" s="6">
        <v>1</v>
      </c>
      <c r="G98" s="133">
        <v>20000</v>
      </c>
      <c r="H98" s="88">
        <f>F98*G98</f>
        <v>20000</v>
      </c>
    </row>
    <row r="99" spans="1:9" ht="26.25" x14ac:dyDescent="0.25">
      <c r="A99" s="37" t="s">
        <v>19</v>
      </c>
      <c r="B99" s="37" t="s">
        <v>77</v>
      </c>
      <c r="C99" s="32" t="s">
        <v>126</v>
      </c>
      <c r="D99" s="208" t="s">
        <v>189</v>
      </c>
      <c r="E99" s="6" t="s">
        <v>4</v>
      </c>
      <c r="F99" s="6">
        <v>95</v>
      </c>
      <c r="G99" s="133">
        <f>'1. ÜHIKHINNAD'!B5</f>
        <v>100</v>
      </c>
      <c r="H99" s="88">
        <f>F99*G99</f>
        <v>9500</v>
      </c>
    </row>
    <row r="100" spans="1:9" x14ac:dyDescent="0.25">
      <c r="A100" s="37" t="s">
        <v>19</v>
      </c>
      <c r="B100" s="37" t="s">
        <v>77</v>
      </c>
      <c r="C100" s="32" t="s">
        <v>127</v>
      </c>
      <c r="D100" s="186" t="s">
        <v>43</v>
      </c>
      <c r="E100" s="6" t="s">
        <v>30</v>
      </c>
      <c r="F100" s="178">
        <v>1500</v>
      </c>
      <c r="G100" s="178">
        <v>50</v>
      </c>
      <c r="H100" s="144">
        <f>F100*G100</f>
        <v>75000</v>
      </c>
      <c r="I100" s="118" t="s">
        <v>287</v>
      </c>
    </row>
    <row r="101" spans="1:9" ht="26.25" x14ac:dyDescent="0.25">
      <c r="A101" s="37" t="s">
        <v>19</v>
      </c>
      <c r="B101" s="37"/>
      <c r="C101" s="32" t="s">
        <v>127</v>
      </c>
      <c r="D101" s="208" t="s">
        <v>192</v>
      </c>
      <c r="E101" s="6" t="s">
        <v>4</v>
      </c>
      <c r="F101" s="178">
        <v>100</v>
      </c>
      <c r="G101" s="178">
        <f>'1. ÜHIKHINNAD'!B27</f>
        <v>120</v>
      </c>
      <c r="H101" s="144">
        <f t="shared" ref="H101:H102" si="7">F101*G101</f>
        <v>12000</v>
      </c>
      <c r="I101" s="21"/>
    </row>
    <row r="102" spans="1:9" x14ac:dyDescent="0.25">
      <c r="A102" s="37" t="s">
        <v>19</v>
      </c>
      <c r="B102" s="37" t="s">
        <v>77</v>
      </c>
      <c r="C102" s="32" t="s">
        <v>127</v>
      </c>
      <c r="D102" s="208" t="s">
        <v>191</v>
      </c>
      <c r="E102" s="6" t="s">
        <v>4</v>
      </c>
      <c r="F102" s="178">
        <v>500</v>
      </c>
      <c r="G102" s="178">
        <v>50</v>
      </c>
      <c r="H102" s="144">
        <f t="shared" si="7"/>
        <v>25000</v>
      </c>
      <c r="I102" s="21"/>
    </row>
    <row r="103" spans="1:9" ht="26.25" x14ac:dyDescent="0.25">
      <c r="A103" s="37" t="s">
        <v>19</v>
      </c>
      <c r="B103" s="37" t="s">
        <v>77</v>
      </c>
      <c r="C103" s="32" t="s">
        <v>127</v>
      </c>
      <c r="D103" s="208" t="s">
        <v>190</v>
      </c>
      <c r="E103" s="6" t="s">
        <v>30</v>
      </c>
      <c r="F103" s="178">
        <v>250</v>
      </c>
      <c r="G103" s="178">
        <f>'1. ÜHIKHINNAD'!B25</f>
        <v>50</v>
      </c>
      <c r="H103" s="144">
        <f>F103*G103</f>
        <v>12500</v>
      </c>
    </row>
    <row r="104" spans="1:9" x14ac:dyDescent="0.25">
      <c r="A104" s="31" t="s">
        <v>7</v>
      </c>
      <c r="B104" s="32"/>
      <c r="C104" s="32"/>
      <c r="D104" s="32"/>
      <c r="E104" s="33"/>
      <c r="F104" s="33"/>
      <c r="G104" s="34"/>
      <c r="H104" s="34">
        <f>SUM(H91:H95)</f>
        <v>328500</v>
      </c>
    </row>
    <row r="105" spans="1:9" x14ac:dyDescent="0.25">
      <c r="A105" s="45" t="s">
        <v>96</v>
      </c>
      <c r="B105" s="46"/>
      <c r="C105" s="46"/>
      <c r="D105" s="46"/>
      <c r="E105" s="46"/>
      <c r="F105" s="46"/>
      <c r="G105" s="46"/>
      <c r="H105" s="43"/>
    </row>
    <row r="106" spans="1:9" ht="26.25" x14ac:dyDescent="0.25">
      <c r="A106" s="37" t="s">
        <v>19</v>
      </c>
      <c r="B106" s="37" t="s">
        <v>79</v>
      </c>
      <c r="C106" s="37" t="s">
        <v>123</v>
      </c>
      <c r="D106" s="257" t="s">
        <v>25</v>
      </c>
      <c r="E106" s="16" t="s">
        <v>4</v>
      </c>
      <c r="F106" s="16">
        <v>650</v>
      </c>
      <c r="G106" s="16">
        <f>'1. ÜHIKHINNAD'!B6</f>
        <v>150</v>
      </c>
      <c r="H106" s="15">
        <f>F106*G106</f>
        <v>97500</v>
      </c>
    </row>
    <row r="107" spans="1:9" x14ac:dyDescent="0.25">
      <c r="A107" s="37" t="s">
        <v>19</v>
      </c>
      <c r="B107" s="37" t="s">
        <v>79</v>
      </c>
      <c r="C107" s="37" t="s">
        <v>123</v>
      </c>
      <c r="D107" s="6" t="s">
        <v>28</v>
      </c>
      <c r="E107" s="6" t="s">
        <v>18</v>
      </c>
      <c r="F107" s="6">
        <v>7</v>
      </c>
      <c r="G107" s="6">
        <f>'1. ÜHIKHINNAD'!B10</f>
        <v>1000</v>
      </c>
      <c r="H107" s="15">
        <f>F107*G107</f>
        <v>7000</v>
      </c>
    </row>
    <row r="108" spans="1:9" ht="26.25" x14ac:dyDescent="0.25">
      <c r="A108" s="37" t="s">
        <v>19</v>
      </c>
      <c r="B108" s="37" t="s">
        <v>79</v>
      </c>
      <c r="C108" s="37" t="s">
        <v>123</v>
      </c>
      <c r="D108" s="129" t="s">
        <v>26</v>
      </c>
      <c r="E108" s="6" t="s">
        <v>18</v>
      </c>
      <c r="F108" s="6">
        <v>7</v>
      </c>
      <c r="G108" s="6">
        <f>'1. ÜHIKHINNAD'!B10</f>
        <v>1000</v>
      </c>
      <c r="H108" s="3">
        <f t="shared" ref="H108:H114" si="8">F108*G108</f>
        <v>7000</v>
      </c>
    </row>
    <row r="109" spans="1:9" x14ac:dyDescent="0.25">
      <c r="A109" s="37" t="s">
        <v>19</v>
      </c>
      <c r="B109" s="37" t="s">
        <v>79</v>
      </c>
      <c r="C109" s="37" t="s">
        <v>123</v>
      </c>
      <c r="D109" s="6" t="s">
        <v>27</v>
      </c>
      <c r="E109" s="6" t="s">
        <v>4</v>
      </c>
      <c r="F109" s="6">
        <v>170</v>
      </c>
      <c r="G109" s="6">
        <f>'1. ÜHIKHINNAD'!B6</f>
        <v>150</v>
      </c>
      <c r="H109" s="3">
        <f t="shared" si="8"/>
        <v>25500</v>
      </c>
    </row>
    <row r="110" spans="1:9" x14ac:dyDescent="0.25">
      <c r="A110" s="37" t="s">
        <v>19</v>
      </c>
      <c r="B110" s="37" t="s">
        <v>79</v>
      </c>
      <c r="C110" s="37"/>
      <c r="D110" s="186" t="s">
        <v>244</v>
      </c>
      <c r="E110" s="6"/>
      <c r="F110" s="6"/>
      <c r="G110" s="6"/>
      <c r="H110" s="4">
        <f>SUM(H111:H114)</f>
        <v>130500</v>
      </c>
      <c r="I110" t="s">
        <v>193</v>
      </c>
    </row>
    <row r="111" spans="1:9" x14ac:dyDescent="0.25">
      <c r="A111" s="37" t="s">
        <v>19</v>
      </c>
      <c r="B111" s="37" t="s">
        <v>79</v>
      </c>
      <c r="C111" s="37" t="s">
        <v>127</v>
      </c>
      <c r="D111" s="186" t="s">
        <v>184</v>
      </c>
      <c r="E111" s="179" t="s">
        <v>30</v>
      </c>
      <c r="F111" s="180">
        <v>1200</v>
      </c>
      <c r="G111" s="179">
        <v>50</v>
      </c>
      <c r="H111" s="181">
        <f t="shared" si="8"/>
        <v>60000</v>
      </c>
      <c r="I111" s="21"/>
    </row>
    <row r="112" spans="1:9" x14ac:dyDescent="0.25">
      <c r="A112" s="37" t="s">
        <v>19</v>
      </c>
      <c r="B112" s="37" t="s">
        <v>79</v>
      </c>
      <c r="C112" s="37" t="s">
        <v>127</v>
      </c>
      <c r="D112" s="186" t="s">
        <v>246</v>
      </c>
      <c r="E112" s="179" t="s">
        <v>18</v>
      </c>
      <c r="F112" s="180">
        <v>1</v>
      </c>
      <c r="G112" s="179">
        <v>30000</v>
      </c>
      <c r="H112" s="181">
        <f t="shared" si="8"/>
        <v>30000</v>
      </c>
      <c r="I112" s="21"/>
    </row>
    <row r="113" spans="1:9" x14ac:dyDescent="0.25">
      <c r="A113" s="37" t="s">
        <v>19</v>
      </c>
      <c r="B113" s="37" t="s">
        <v>79</v>
      </c>
      <c r="C113" s="37" t="s">
        <v>127</v>
      </c>
      <c r="D113" s="186" t="s">
        <v>29</v>
      </c>
      <c r="E113" s="179" t="s">
        <v>30</v>
      </c>
      <c r="F113" s="179">
        <v>150</v>
      </c>
      <c r="G113" s="179">
        <f>'1. ÜHIKHINNAD'!B25</f>
        <v>50</v>
      </c>
      <c r="H113" s="181">
        <f t="shared" si="8"/>
        <v>7500</v>
      </c>
    </row>
    <row r="114" spans="1:9" x14ac:dyDescent="0.25">
      <c r="A114" s="38" t="s">
        <v>19</v>
      </c>
      <c r="B114" s="37" t="s">
        <v>79</v>
      </c>
      <c r="C114" s="37" t="s">
        <v>127</v>
      </c>
      <c r="D114" s="187" t="s">
        <v>31</v>
      </c>
      <c r="E114" s="182" t="s">
        <v>4</v>
      </c>
      <c r="F114" s="182">
        <v>660</v>
      </c>
      <c r="G114" s="183">
        <v>50</v>
      </c>
      <c r="H114" s="184">
        <f t="shared" si="8"/>
        <v>33000</v>
      </c>
      <c r="I114" s="131"/>
    </row>
    <row r="115" spans="1:9" x14ac:dyDescent="0.25">
      <c r="A115" s="31" t="s">
        <v>7</v>
      </c>
      <c r="B115" s="32"/>
      <c r="C115" s="32"/>
      <c r="D115" s="32"/>
      <c r="E115" s="33"/>
      <c r="F115" s="33"/>
      <c r="G115" s="34"/>
      <c r="H115" s="34">
        <f>H106+H107+H108+H109+H110</f>
        <v>267500</v>
      </c>
    </row>
    <row r="116" spans="1:9" x14ac:dyDescent="0.25">
      <c r="A116" s="31" t="s">
        <v>130</v>
      </c>
      <c r="B116" s="32"/>
      <c r="C116" s="32"/>
      <c r="D116" s="32"/>
      <c r="E116" s="33"/>
      <c r="F116" s="33"/>
      <c r="G116" s="34"/>
      <c r="H116" s="34">
        <f>H42+H50+H80+H89+H104+H115+H68+H25+H22+H14+H56</f>
        <v>6567710</v>
      </c>
    </row>
  </sheetData>
  <autoFilter ref="A3:I116" xr:uid="{3C7937E4-70D6-411C-9FBF-CC3BDCCF8F1E}"/>
  <hyperlinks>
    <hyperlink ref="I6" r:id="rId1" xr:uid="{DEE5EA45-3581-41C4-8549-6F7A72A7DE08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50"/>
  <sheetViews>
    <sheetView zoomScaleNormal="100" workbookViewId="0">
      <pane ySplit="3" topLeftCell="A135" activePane="bottomLeft" state="frozen"/>
      <selection pane="bottomLeft" activeCell="D101" sqref="D101"/>
    </sheetView>
  </sheetViews>
  <sheetFormatPr defaultColWidth="8.7109375" defaultRowHeight="12.75" x14ac:dyDescent="0.2"/>
  <cols>
    <col min="1" max="1" width="11.140625" style="9" customWidth="1"/>
    <col min="2" max="2" width="8.7109375" style="9"/>
    <col min="3" max="3" width="17" style="9" customWidth="1"/>
    <col min="4" max="4" width="44.42578125" style="9" customWidth="1"/>
    <col min="5" max="6" width="8.7109375" style="9"/>
    <col min="7" max="7" width="16.42578125" style="9" customWidth="1"/>
    <col min="8" max="8" width="27" style="9" customWidth="1"/>
    <col min="9" max="9" width="32.85546875" style="9" customWidth="1"/>
    <col min="10" max="10" width="9" style="10" bestFit="1" customWidth="1"/>
    <col min="11" max="16" width="8.7109375" style="9"/>
    <col min="17" max="17" width="14.5703125" style="9" customWidth="1"/>
    <col min="18" max="16384" width="8.7109375" style="9"/>
  </cols>
  <sheetData>
    <row r="1" spans="1:9" ht="21" x14ac:dyDescent="0.35">
      <c r="A1" s="81" t="s">
        <v>97</v>
      </c>
    </row>
    <row r="3" spans="1:9" x14ac:dyDescent="0.2">
      <c r="A3" s="54" t="s">
        <v>59</v>
      </c>
      <c r="B3" s="54" t="s">
        <v>15</v>
      </c>
      <c r="C3" s="54" t="s">
        <v>63</v>
      </c>
      <c r="D3" s="40" t="s">
        <v>6</v>
      </c>
      <c r="E3" s="40" t="s">
        <v>0</v>
      </c>
      <c r="F3" s="40" t="s">
        <v>1</v>
      </c>
      <c r="G3" s="40" t="s">
        <v>2</v>
      </c>
      <c r="H3" s="40" t="s">
        <v>3</v>
      </c>
      <c r="I3" s="9" t="s">
        <v>211</v>
      </c>
    </row>
    <row r="4" spans="1:9" ht="14.45" customHeight="1" x14ac:dyDescent="0.2">
      <c r="A4" s="45" t="s">
        <v>119</v>
      </c>
      <c r="B4" s="46"/>
      <c r="C4" s="46"/>
      <c r="D4" s="46"/>
      <c r="E4" s="46"/>
      <c r="F4" s="46"/>
      <c r="G4" s="46"/>
      <c r="H4" s="43"/>
    </row>
    <row r="5" spans="1:9" x14ac:dyDescent="0.2">
      <c r="A5" s="89"/>
      <c r="B5" s="89"/>
      <c r="C5" s="89"/>
      <c r="D5" s="264" t="s">
        <v>158</v>
      </c>
      <c r="E5" s="265"/>
      <c r="F5" s="265"/>
      <c r="G5" s="265"/>
      <c r="H5" s="266"/>
    </row>
    <row r="6" spans="1:9" x14ac:dyDescent="0.2">
      <c r="A6" s="89" t="s">
        <v>19</v>
      </c>
      <c r="B6" s="89"/>
      <c r="C6" s="89"/>
      <c r="D6" s="17" t="s">
        <v>39</v>
      </c>
      <c r="E6" s="17" t="s">
        <v>18</v>
      </c>
      <c r="F6" s="17">
        <v>1</v>
      </c>
      <c r="G6" s="17">
        <f>'1. ÜHIKHINNAD'!B16</f>
        <v>35000</v>
      </c>
      <c r="H6" s="17">
        <f t="shared" ref="H6:H11" si="0">F6*G6</f>
        <v>35000</v>
      </c>
      <c r="I6" s="13"/>
    </row>
    <row r="7" spans="1:9" x14ac:dyDescent="0.2">
      <c r="A7" s="89" t="s">
        <v>19</v>
      </c>
      <c r="B7" s="89"/>
      <c r="C7" s="89"/>
      <c r="D7" s="17" t="s">
        <v>8</v>
      </c>
      <c r="E7" s="17" t="s">
        <v>4</v>
      </c>
      <c r="F7" s="17">
        <v>1400</v>
      </c>
      <c r="G7" s="17">
        <f>'1. ÜHIKHINNAD'!B5</f>
        <v>100</v>
      </c>
      <c r="H7" s="17">
        <f t="shared" si="0"/>
        <v>140000</v>
      </c>
    </row>
    <row r="8" spans="1:9" x14ac:dyDescent="0.2">
      <c r="A8" s="89" t="s">
        <v>19</v>
      </c>
      <c r="B8" s="89"/>
      <c r="C8" s="89"/>
      <c r="D8" s="17" t="s">
        <v>40</v>
      </c>
      <c r="E8" s="17" t="s">
        <v>4</v>
      </c>
      <c r="F8" s="17">
        <v>470</v>
      </c>
      <c r="G8" s="17">
        <f>'1. ÜHIKHINNAD'!B5</f>
        <v>100</v>
      </c>
      <c r="H8" s="17">
        <f t="shared" si="0"/>
        <v>47000</v>
      </c>
    </row>
    <row r="9" spans="1:9" x14ac:dyDescent="0.2">
      <c r="A9" s="89" t="s">
        <v>19</v>
      </c>
      <c r="B9" s="89"/>
      <c r="C9" s="89"/>
      <c r="D9" s="17" t="s">
        <v>41</v>
      </c>
      <c r="E9" s="17" t="s">
        <v>4</v>
      </c>
      <c r="F9" s="159">
        <v>1560</v>
      </c>
      <c r="G9" s="17">
        <f>'1. ÜHIKHINNAD'!B7</f>
        <v>100</v>
      </c>
      <c r="H9" s="17">
        <f t="shared" si="0"/>
        <v>156000</v>
      </c>
    </row>
    <row r="10" spans="1:9" x14ac:dyDescent="0.2">
      <c r="A10" s="89" t="s">
        <v>19</v>
      </c>
      <c r="B10" s="89"/>
      <c r="C10" s="89"/>
      <c r="D10" s="17" t="s">
        <v>38</v>
      </c>
      <c r="E10" s="17" t="s">
        <v>18</v>
      </c>
      <c r="F10" s="17">
        <v>1</v>
      </c>
      <c r="G10" s="17">
        <v>4000</v>
      </c>
      <c r="H10" s="17">
        <f t="shared" si="0"/>
        <v>4000</v>
      </c>
    </row>
    <row r="11" spans="1:9" x14ac:dyDescent="0.2">
      <c r="A11" s="89" t="s">
        <v>19</v>
      </c>
      <c r="B11" s="89"/>
      <c r="C11" s="89"/>
      <c r="D11" s="17" t="s">
        <v>266</v>
      </c>
      <c r="E11" s="17" t="s">
        <v>30</v>
      </c>
      <c r="F11" s="17">
        <v>1860</v>
      </c>
      <c r="G11" s="17">
        <v>50</v>
      </c>
      <c r="H11" s="17">
        <f t="shared" si="0"/>
        <v>93000</v>
      </c>
    </row>
    <row r="12" spans="1:9" ht="14.45" customHeight="1" x14ac:dyDescent="0.2">
      <c r="A12" s="55" t="s">
        <v>56</v>
      </c>
      <c r="B12" s="56"/>
      <c r="C12" s="56"/>
      <c r="D12" s="56"/>
      <c r="E12" s="56"/>
      <c r="F12" s="56"/>
      <c r="G12" s="57"/>
      <c r="H12" s="24">
        <f>SUM(H6:H11)</f>
        <v>475000</v>
      </c>
    </row>
    <row r="13" spans="1:9" ht="14.45" customHeight="1" x14ac:dyDescent="0.2">
      <c r="A13" s="90"/>
      <c r="B13" s="90"/>
      <c r="C13" s="90"/>
      <c r="D13" s="267" t="s">
        <v>154</v>
      </c>
      <c r="E13" s="268"/>
      <c r="F13" s="268"/>
      <c r="G13" s="268"/>
      <c r="H13" s="269"/>
    </row>
    <row r="14" spans="1:9" ht="14.45" customHeight="1" x14ac:dyDescent="0.2">
      <c r="A14" s="90" t="s">
        <v>19</v>
      </c>
      <c r="B14" s="90" t="s">
        <v>60</v>
      </c>
      <c r="C14" s="7" t="s">
        <v>122</v>
      </c>
      <c r="D14" s="5" t="s">
        <v>39</v>
      </c>
      <c r="E14" s="5" t="s">
        <v>18</v>
      </c>
      <c r="F14" s="5">
        <v>1</v>
      </c>
      <c r="G14" s="5">
        <f>G6</f>
        <v>35000</v>
      </c>
      <c r="H14" s="5">
        <f t="shared" ref="H14:H19" si="1">F14*G14</f>
        <v>35000</v>
      </c>
    </row>
    <row r="15" spans="1:9" x14ac:dyDescent="0.2">
      <c r="A15" s="90" t="s">
        <v>19</v>
      </c>
      <c r="B15" s="90" t="s">
        <v>60</v>
      </c>
      <c r="C15" s="7" t="s">
        <v>126</v>
      </c>
      <c r="D15" s="5" t="s">
        <v>55</v>
      </c>
      <c r="E15" s="5" t="s">
        <v>4</v>
      </c>
      <c r="F15" s="5">
        <v>1590</v>
      </c>
      <c r="G15" s="5">
        <f>'1. ÜHIKHINNAD'!B5</f>
        <v>100</v>
      </c>
      <c r="H15" s="5">
        <f t="shared" si="1"/>
        <v>159000</v>
      </c>
    </row>
    <row r="16" spans="1:9" x14ac:dyDescent="0.2">
      <c r="A16" s="90" t="s">
        <v>19</v>
      </c>
      <c r="B16" s="90" t="s">
        <v>60</v>
      </c>
      <c r="C16" s="7" t="s">
        <v>126</v>
      </c>
      <c r="D16" s="5" t="s">
        <v>40</v>
      </c>
      <c r="E16" s="5" t="s">
        <v>4</v>
      </c>
      <c r="F16" s="5">
        <v>470</v>
      </c>
      <c r="G16" s="5">
        <f>'1. ÜHIKHINNAD'!B5</f>
        <v>100</v>
      </c>
      <c r="H16" s="5">
        <f t="shared" si="1"/>
        <v>47000</v>
      </c>
    </row>
    <row r="17" spans="1:10" x14ac:dyDescent="0.2">
      <c r="A17" s="90" t="s">
        <v>19</v>
      </c>
      <c r="B17" s="90" t="s">
        <v>60</v>
      </c>
      <c r="C17" s="7" t="s">
        <v>123</v>
      </c>
      <c r="D17" s="5" t="s">
        <v>41</v>
      </c>
      <c r="E17" s="5" t="s">
        <v>4</v>
      </c>
      <c r="F17" s="160">
        <v>1060</v>
      </c>
      <c r="G17" s="5">
        <f>'1. ÜHIKHINNAD'!B7</f>
        <v>100</v>
      </c>
      <c r="H17" s="5">
        <f t="shared" si="1"/>
        <v>106000</v>
      </c>
    </row>
    <row r="18" spans="1:10" x14ac:dyDescent="0.2">
      <c r="A18" s="90" t="s">
        <v>19</v>
      </c>
      <c r="B18" s="90" t="s">
        <v>60</v>
      </c>
      <c r="C18" s="90" t="s">
        <v>127</v>
      </c>
      <c r="D18" s="5" t="s">
        <v>38</v>
      </c>
      <c r="E18" s="5" t="s">
        <v>18</v>
      </c>
      <c r="F18" s="5">
        <v>1</v>
      </c>
      <c r="G18" s="5">
        <v>4000</v>
      </c>
      <c r="H18" s="5">
        <f t="shared" si="1"/>
        <v>4000</v>
      </c>
    </row>
    <row r="19" spans="1:10" x14ac:dyDescent="0.2">
      <c r="A19" s="90" t="s">
        <v>19</v>
      </c>
      <c r="B19" s="90" t="s">
        <v>60</v>
      </c>
      <c r="C19" s="90" t="s">
        <v>127</v>
      </c>
      <c r="D19" s="5" t="s">
        <v>266</v>
      </c>
      <c r="E19" s="5" t="s">
        <v>30</v>
      </c>
      <c r="F19" s="5">
        <v>1860</v>
      </c>
      <c r="G19" s="5">
        <v>50</v>
      </c>
      <c r="H19" s="5">
        <f t="shared" si="1"/>
        <v>93000</v>
      </c>
    </row>
    <row r="20" spans="1:10" ht="14.45" customHeight="1" x14ac:dyDescent="0.2">
      <c r="A20" s="91" t="s">
        <v>58</v>
      </c>
      <c r="B20" s="92"/>
      <c r="C20" s="92"/>
      <c r="D20" s="92"/>
      <c r="E20" s="92"/>
      <c r="F20" s="92"/>
      <c r="G20" s="50"/>
      <c r="H20" s="93">
        <f>SUM(H14:H19)</f>
        <v>444000</v>
      </c>
    </row>
    <row r="21" spans="1:10" ht="14.45" customHeight="1" x14ac:dyDescent="0.2">
      <c r="A21" s="136" t="s">
        <v>214</v>
      </c>
      <c r="B21" s="82"/>
      <c r="C21" s="82"/>
      <c r="D21" s="82"/>
      <c r="E21" s="82"/>
      <c r="F21" s="82"/>
      <c r="G21" s="82"/>
      <c r="H21" s="83"/>
    </row>
    <row r="22" spans="1:10" ht="14.45" customHeight="1" x14ac:dyDescent="0.2">
      <c r="A22" s="5" t="s">
        <v>19</v>
      </c>
      <c r="B22" s="5" t="s">
        <v>60</v>
      </c>
      <c r="C22" s="5" t="s">
        <v>125</v>
      </c>
      <c r="D22" s="193" t="s">
        <v>203</v>
      </c>
      <c r="E22" s="5" t="s">
        <v>18</v>
      </c>
      <c r="F22" s="5">
        <v>1</v>
      </c>
      <c r="G22" s="14">
        <v>90000</v>
      </c>
      <c r="H22" s="5">
        <f>F22*G22</f>
        <v>90000</v>
      </c>
      <c r="I22" s="207" t="s">
        <v>265</v>
      </c>
    </row>
    <row r="23" spans="1:10" ht="14.45" customHeight="1" x14ac:dyDescent="0.2">
      <c r="A23" s="5" t="s">
        <v>19</v>
      </c>
      <c r="B23" s="5" t="s">
        <v>60</v>
      </c>
      <c r="C23" s="5" t="s">
        <v>124</v>
      </c>
      <c r="D23" s="193" t="s">
        <v>212</v>
      </c>
      <c r="E23" s="5" t="s">
        <v>18</v>
      </c>
      <c r="F23" s="5">
        <v>1</v>
      </c>
      <c r="G23" s="14">
        <v>30000</v>
      </c>
      <c r="H23" s="5">
        <f>F23*G23</f>
        <v>30000</v>
      </c>
      <c r="I23" s="13"/>
    </row>
    <row r="24" spans="1:10" ht="14.45" customHeight="1" x14ac:dyDescent="0.2">
      <c r="A24" s="5" t="s">
        <v>19</v>
      </c>
      <c r="B24" s="5" t="s">
        <v>60</v>
      </c>
      <c r="C24" s="5" t="s">
        <v>124</v>
      </c>
      <c r="D24" s="193" t="s">
        <v>31</v>
      </c>
      <c r="E24" s="5" t="s">
        <v>4</v>
      </c>
      <c r="F24" s="5">
        <v>400</v>
      </c>
      <c r="G24" s="3">
        <f>'1. ÜHIKHINNAD'!B27</f>
        <v>120</v>
      </c>
      <c r="H24" s="5">
        <f>F24*G24</f>
        <v>48000</v>
      </c>
      <c r="I24" s="13"/>
    </row>
    <row r="25" spans="1:10" ht="14.45" customHeight="1" x14ac:dyDescent="0.2">
      <c r="A25" s="137" t="s">
        <v>7</v>
      </c>
      <c r="B25" s="138"/>
      <c r="C25" s="138"/>
      <c r="D25" s="138"/>
      <c r="E25" s="138"/>
      <c r="F25" s="138"/>
      <c r="G25" s="138"/>
      <c r="H25" s="93">
        <f>SUM(H22:H24)</f>
        <v>168000</v>
      </c>
    </row>
    <row r="26" spans="1:10" ht="14.45" customHeight="1" x14ac:dyDescent="0.2">
      <c r="A26" s="136" t="s">
        <v>268</v>
      </c>
      <c r="B26" s="82"/>
      <c r="C26" s="82"/>
      <c r="D26" s="82"/>
      <c r="E26" s="82"/>
      <c r="F26" s="82"/>
      <c r="G26" s="82"/>
      <c r="H26" s="83"/>
    </row>
    <row r="27" spans="1:10" ht="29.1" customHeight="1" x14ac:dyDescent="0.2">
      <c r="A27" s="119" t="s">
        <v>19</v>
      </c>
      <c r="B27" s="3" t="s">
        <v>201</v>
      </c>
      <c r="C27" s="3" t="s">
        <v>127</v>
      </c>
      <c r="D27" s="140" t="s">
        <v>202</v>
      </c>
      <c r="E27" s="119" t="s">
        <v>18</v>
      </c>
      <c r="F27" s="3">
        <v>1</v>
      </c>
      <c r="G27" s="3">
        <v>9000</v>
      </c>
      <c r="H27" s="3">
        <f>F27*G27</f>
        <v>9000</v>
      </c>
      <c r="J27" s="9"/>
    </row>
    <row r="28" spans="1:10" ht="14.45" customHeight="1" x14ac:dyDescent="0.2">
      <c r="A28" s="119" t="s">
        <v>19</v>
      </c>
      <c r="B28" s="119" t="s">
        <v>201</v>
      </c>
      <c r="C28" s="139" t="s">
        <v>123</v>
      </c>
      <c r="D28" s="119" t="s">
        <v>22</v>
      </c>
      <c r="E28" s="119" t="s">
        <v>4</v>
      </c>
      <c r="F28" s="119">
        <v>120</v>
      </c>
      <c r="G28" s="119">
        <f>'1. ÜHIKHINNAD'!B7</f>
        <v>100</v>
      </c>
      <c r="H28" s="119">
        <f>F28*G28</f>
        <v>12000</v>
      </c>
      <c r="J28" s="9"/>
    </row>
    <row r="29" spans="1:10" ht="14.45" customHeight="1" x14ac:dyDescent="0.2">
      <c r="A29" s="119" t="s">
        <v>19</v>
      </c>
      <c r="B29" s="119" t="s">
        <v>201</v>
      </c>
      <c r="C29" s="119" t="s">
        <v>126</v>
      </c>
      <c r="D29" s="119" t="s">
        <v>267</v>
      </c>
      <c r="E29" s="119" t="s">
        <v>4</v>
      </c>
      <c r="F29" s="119">
        <v>45</v>
      </c>
      <c r="G29" s="119">
        <f>'1. ÜHIKHINNAD'!B5</f>
        <v>100</v>
      </c>
      <c r="H29" s="119">
        <f>F29*G29</f>
        <v>4500</v>
      </c>
      <c r="J29" s="9"/>
    </row>
    <row r="30" spans="1:10" ht="14.45" customHeight="1" x14ac:dyDescent="0.2">
      <c r="A30" s="91" t="s">
        <v>7</v>
      </c>
      <c r="B30" s="92"/>
      <c r="C30" s="92"/>
      <c r="D30" s="92"/>
      <c r="E30" s="92"/>
      <c r="F30" s="92"/>
      <c r="G30" s="50"/>
      <c r="H30" s="93">
        <f>SUM(H27:H29)</f>
        <v>25500</v>
      </c>
    </row>
    <row r="31" spans="1:10" ht="14.45" customHeight="1" x14ac:dyDescent="0.2">
      <c r="A31" s="45" t="s">
        <v>113</v>
      </c>
      <c r="B31" s="46"/>
      <c r="C31" s="46"/>
      <c r="D31" s="46"/>
      <c r="E31" s="46"/>
      <c r="F31" s="46"/>
      <c r="G31" s="46"/>
      <c r="H31" s="43"/>
    </row>
    <row r="32" spans="1:10" ht="25.5" x14ac:dyDescent="0.2">
      <c r="A32" s="7" t="s">
        <v>19</v>
      </c>
      <c r="B32" s="7" t="s">
        <v>61</v>
      </c>
      <c r="C32" s="7" t="s">
        <v>126</v>
      </c>
      <c r="D32" s="44" t="s">
        <v>218</v>
      </c>
      <c r="E32" s="15" t="s">
        <v>4</v>
      </c>
      <c r="F32" s="15">
        <v>1470</v>
      </c>
      <c r="G32" s="15">
        <f>'1. ÜHIKHINNAD'!B5</f>
        <v>100</v>
      </c>
      <c r="H32" s="15">
        <f t="shared" ref="H32:H38" si="2">F32*G32</f>
        <v>147000</v>
      </c>
    </row>
    <row r="33" spans="1:10" x14ac:dyDescent="0.2">
      <c r="A33" s="7" t="s">
        <v>19</v>
      </c>
      <c r="B33" s="7" t="s">
        <v>61</v>
      </c>
      <c r="C33" s="7" t="s">
        <v>123</v>
      </c>
      <c r="D33" s="3" t="s">
        <v>22</v>
      </c>
      <c r="E33" s="3" t="s">
        <v>4</v>
      </c>
      <c r="F33" s="3">
        <v>30</v>
      </c>
      <c r="G33" s="3">
        <f>'1. ÜHIKHINNAD'!B7</f>
        <v>100</v>
      </c>
      <c r="H33" s="3">
        <f t="shared" si="2"/>
        <v>3000</v>
      </c>
    </row>
    <row r="34" spans="1:10" x14ac:dyDescent="0.2">
      <c r="A34" s="7" t="s">
        <v>19</v>
      </c>
      <c r="B34" s="7" t="s">
        <v>61</v>
      </c>
      <c r="C34" s="7" t="s">
        <v>123</v>
      </c>
      <c r="D34" s="3" t="s">
        <v>27</v>
      </c>
      <c r="E34" s="3" t="s">
        <v>4</v>
      </c>
      <c r="F34" s="3">
        <v>80</v>
      </c>
      <c r="G34" s="3">
        <f>'1. ÜHIKHINNAD'!B6</f>
        <v>150</v>
      </c>
      <c r="H34" s="3">
        <f t="shared" si="2"/>
        <v>12000</v>
      </c>
    </row>
    <row r="35" spans="1:10" ht="25.5" x14ac:dyDescent="0.2">
      <c r="A35" s="47" t="s">
        <v>19</v>
      </c>
      <c r="B35" s="47" t="s">
        <v>61</v>
      </c>
      <c r="C35" s="7" t="s">
        <v>122</v>
      </c>
      <c r="D35" s="121" t="s">
        <v>274</v>
      </c>
      <c r="E35" s="30" t="s">
        <v>18</v>
      </c>
      <c r="F35" s="30">
        <v>1</v>
      </c>
      <c r="G35" s="51">
        <f>'1. ÜHIKHINNAD'!B16</f>
        <v>35000</v>
      </c>
      <c r="H35" s="5">
        <f t="shared" si="2"/>
        <v>35000</v>
      </c>
    </row>
    <row r="36" spans="1:10" ht="25.5" x14ac:dyDescent="0.2">
      <c r="A36" s="47" t="s">
        <v>19</v>
      </c>
      <c r="B36" s="47" t="s">
        <v>61</v>
      </c>
      <c r="C36" s="48" t="s">
        <v>127</v>
      </c>
      <c r="D36" s="121" t="s">
        <v>275</v>
      </c>
      <c r="E36" s="30" t="s">
        <v>18</v>
      </c>
      <c r="F36" s="30">
        <v>1</v>
      </c>
      <c r="G36" s="51">
        <v>13000</v>
      </c>
      <c r="H36" s="5">
        <f t="shared" si="2"/>
        <v>13000</v>
      </c>
    </row>
    <row r="37" spans="1:10" x14ac:dyDescent="0.2">
      <c r="A37" s="47" t="s">
        <v>19</v>
      </c>
      <c r="B37" s="47" t="s">
        <v>61</v>
      </c>
      <c r="C37" s="48" t="s">
        <v>127</v>
      </c>
      <c r="D37" s="30" t="s">
        <v>159</v>
      </c>
      <c r="E37" s="30" t="s">
        <v>18</v>
      </c>
      <c r="F37" s="30">
        <v>1</v>
      </c>
      <c r="G37" s="51">
        <v>10000</v>
      </c>
      <c r="H37" s="5">
        <f t="shared" si="2"/>
        <v>10000</v>
      </c>
    </row>
    <row r="38" spans="1:10" ht="25.5" x14ac:dyDescent="0.2">
      <c r="A38" s="47" t="s">
        <v>19</v>
      </c>
      <c r="B38" s="47" t="s">
        <v>61</v>
      </c>
      <c r="C38" s="48" t="s">
        <v>122</v>
      </c>
      <c r="D38" s="2" t="s">
        <v>290</v>
      </c>
      <c r="E38" s="3" t="s">
        <v>18</v>
      </c>
      <c r="F38" s="3">
        <v>1</v>
      </c>
      <c r="G38" s="5">
        <f>'1. ÜHIKHINNAD'!B19</f>
        <v>14000</v>
      </c>
      <c r="H38" s="5">
        <f t="shared" si="2"/>
        <v>14000</v>
      </c>
    </row>
    <row r="39" spans="1:10" x14ac:dyDescent="0.2">
      <c r="A39" s="31" t="s">
        <v>7</v>
      </c>
      <c r="B39" s="33"/>
      <c r="C39" s="33"/>
      <c r="D39" s="33"/>
      <c r="E39" s="48"/>
      <c r="F39" s="48"/>
      <c r="G39" s="49"/>
      <c r="H39" s="34">
        <f>SUM(H32:H38)</f>
        <v>234000</v>
      </c>
    </row>
    <row r="40" spans="1:10" ht="14.45" customHeight="1" x14ac:dyDescent="0.2">
      <c r="A40" s="85" t="s">
        <v>102</v>
      </c>
      <c r="B40" s="85"/>
      <c r="C40" s="85"/>
      <c r="D40" s="85"/>
      <c r="E40" s="85"/>
      <c r="F40" s="85"/>
      <c r="G40" s="85"/>
      <c r="H40" s="86"/>
    </row>
    <row r="41" spans="1:10" x14ac:dyDescent="0.2">
      <c r="A41" s="7" t="s">
        <v>19</v>
      </c>
      <c r="B41" s="7" t="s">
        <v>62</v>
      </c>
      <c r="C41" s="7" t="s">
        <v>126</v>
      </c>
      <c r="D41" s="18" t="s">
        <v>131</v>
      </c>
      <c r="E41" s="12" t="s">
        <v>4</v>
      </c>
      <c r="F41" s="20">
        <v>400</v>
      </c>
      <c r="G41" s="20">
        <f>'1. ÜHIKHINNAD'!B5</f>
        <v>100</v>
      </c>
      <c r="H41" s="20">
        <f t="shared" ref="H41:H51" si="3">F41*G41</f>
        <v>40000</v>
      </c>
      <c r="J41" s="9"/>
    </row>
    <row r="42" spans="1:10" ht="25.5" x14ac:dyDescent="0.2">
      <c r="A42" s="7" t="s">
        <v>19</v>
      </c>
      <c r="B42" s="7" t="s">
        <v>62</v>
      </c>
      <c r="C42" s="7" t="s">
        <v>123</v>
      </c>
      <c r="D42" s="18" t="s">
        <v>132</v>
      </c>
      <c r="E42" s="12" t="s">
        <v>4</v>
      </c>
      <c r="F42" s="20">
        <v>280</v>
      </c>
      <c r="G42" s="20">
        <f>'1. ÜHIKHINNAD'!B6</f>
        <v>150</v>
      </c>
      <c r="H42" s="20">
        <f t="shared" si="3"/>
        <v>42000</v>
      </c>
      <c r="J42" s="9"/>
    </row>
    <row r="43" spans="1:10" ht="25.5" x14ac:dyDescent="0.2">
      <c r="A43" s="7" t="s">
        <v>19</v>
      </c>
      <c r="B43" s="7" t="s">
        <v>62</v>
      </c>
      <c r="C43" s="7" t="s">
        <v>123</v>
      </c>
      <c r="D43" s="18" t="s">
        <v>133</v>
      </c>
      <c r="E43" s="12" t="s">
        <v>4</v>
      </c>
      <c r="F43" s="20">
        <v>170</v>
      </c>
      <c r="G43" s="20">
        <f>'1. ÜHIKHINNAD'!B7</f>
        <v>100</v>
      </c>
      <c r="H43" s="20">
        <f t="shared" si="3"/>
        <v>17000</v>
      </c>
      <c r="J43" s="9"/>
    </row>
    <row r="44" spans="1:10" s="19" customFormat="1" x14ac:dyDescent="0.2">
      <c r="A44" s="7" t="s">
        <v>19</v>
      </c>
      <c r="B44" s="7" t="s">
        <v>62</v>
      </c>
      <c r="C44" s="7" t="s">
        <v>122</v>
      </c>
      <c r="D44" s="12" t="s">
        <v>52</v>
      </c>
      <c r="E44" s="12" t="s">
        <v>18</v>
      </c>
      <c r="F44" s="20">
        <v>1</v>
      </c>
      <c r="G44" s="20">
        <f>'1. ÜHIKHINNAD'!B15</f>
        <v>33000</v>
      </c>
      <c r="H44" s="20">
        <f t="shared" si="3"/>
        <v>33000</v>
      </c>
    </row>
    <row r="45" spans="1:10" s="19" customFormat="1" x14ac:dyDescent="0.2">
      <c r="A45" s="7" t="s">
        <v>19</v>
      </c>
      <c r="B45" s="7" t="s">
        <v>62</v>
      </c>
      <c r="C45" s="7" t="s">
        <v>126</v>
      </c>
      <c r="D45" s="12" t="s">
        <v>53</v>
      </c>
      <c r="E45" s="12" t="s">
        <v>18</v>
      </c>
      <c r="F45" s="20">
        <v>15</v>
      </c>
      <c r="G45" s="20">
        <f>'1. ÜHIKHINNAD'!B9</f>
        <v>700</v>
      </c>
      <c r="H45" s="20">
        <f t="shared" si="3"/>
        <v>10500</v>
      </c>
    </row>
    <row r="46" spans="1:10" s="19" customFormat="1" ht="25.5" x14ac:dyDescent="0.2">
      <c r="A46" s="7" t="s">
        <v>19</v>
      </c>
      <c r="B46" s="7" t="s">
        <v>62</v>
      </c>
      <c r="C46" s="7" t="s">
        <v>123</v>
      </c>
      <c r="D46" s="18" t="s">
        <v>54</v>
      </c>
      <c r="E46" s="12" t="s">
        <v>18</v>
      </c>
      <c r="F46" s="20">
        <v>15</v>
      </c>
      <c r="G46" s="20">
        <f>'1. ÜHIKHINNAD'!B10</f>
        <v>1000</v>
      </c>
      <c r="H46" s="20">
        <f t="shared" si="3"/>
        <v>15000</v>
      </c>
    </row>
    <row r="47" spans="1:10" s="19" customFormat="1" x14ac:dyDescent="0.2">
      <c r="A47" s="7" t="s">
        <v>19</v>
      </c>
      <c r="B47" s="7" t="s">
        <v>62</v>
      </c>
      <c r="C47" s="7" t="s">
        <v>126</v>
      </c>
      <c r="D47" s="95" t="s">
        <v>134</v>
      </c>
      <c r="E47" s="12" t="s">
        <v>4</v>
      </c>
      <c r="F47" s="20">
        <v>620</v>
      </c>
      <c r="G47" s="20">
        <f>'1. ÜHIKHINNAD'!B5</f>
        <v>100</v>
      </c>
      <c r="H47" s="20">
        <f t="shared" si="3"/>
        <v>62000</v>
      </c>
    </row>
    <row r="48" spans="1:10" s="19" customFormat="1" ht="25.5" x14ac:dyDescent="0.2">
      <c r="A48" s="7" t="s">
        <v>19</v>
      </c>
      <c r="B48" s="7" t="s">
        <v>62</v>
      </c>
      <c r="C48" s="7" t="s">
        <v>126</v>
      </c>
      <c r="D48" s="143" t="s">
        <v>276</v>
      </c>
      <c r="E48" s="12" t="s">
        <v>18</v>
      </c>
      <c r="F48" s="20">
        <v>1</v>
      </c>
      <c r="G48" s="20">
        <f>'1. ÜHIKHINNAD'!B9</f>
        <v>700</v>
      </c>
      <c r="H48" s="20">
        <f t="shared" si="3"/>
        <v>700</v>
      </c>
    </row>
    <row r="49" spans="1:13" s="19" customFormat="1" ht="26.45" customHeight="1" x14ac:dyDescent="0.2">
      <c r="A49" s="7" t="s">
        <v>19</v>
      </c>
      <c r="B49" s="7" t="s">
        <v>62</v>
      </c>
      <c r="C49" s="224" t="s">
        <v>123</v>
      </c>
      <c r="D49" s="143" t="s">
        <v>135</v>
      </c>
      <c r="E49" s="12" t="s">
        <v>4</v>
      </c>
      <c r="F49" s="20">
        <v>620</v>
      </c>
      <c r="G49" s="20">
        <f>'1. ÜHIKHINNAD'!B7</f>
        <v>100</v>
      </c>
      <c r="H49" s="20">
        <f t="shared" si="3"/>
        <v>62000</v>
      </c>
    </row>
    <row r="50" spans="1:13" s="19" customFormat="1" x14ac:dyDescent="0.2">
      <c r="A50" s="47" t="s">
        <v>19</v>
      </c>
      <c r="B50" s="47" t="s">
        <v>62</v>
      </c>
      <c r="C50" s="224" t="s">
        <v>123</v>
      </c>
      <c r="D50" s="12" t="s">
        <v>101</v>
      </c>
      <c r="E50" s="12" t="s">
        <v>18</v>
      </c>
      <c r="F50" s="20">
        <v>1</v>
      </c>
      <c r="G50" s="20">
        <f>'1. ÜHIKHINNAD'!B15</f>
        <v>33000</v>
      </c>
      <c r="H50" s="20">
        <f t="shared" si="3"/>
        <v>33000</v>
      </c>
    </row>
    <row r="51" spans="1:13" s="19" customFormat="1" ht="25.5" x14ac:dyDescent="0.2">
      <c r="A51" s="47" t="s">
        <v>19</v>
      </c>
      <c r="B51" s="47" t="s">
        <v>62</v>
      </c>
      <c r="C51" s="224" t="s">
        <v>123</v>
      </c>
      <c r="D51" s="258" t="s">
        <v>277</v>
      </c>
      <c r="E51" s="231" t="s">
        <v>18</v>
      </c>
      <c r="F51" s="232">
        <v>1</v>
      </c>
      <c r="G51" s="233">
        <f>'1. ÜHIKHINNAD'!B10</f>
        <v>1000</v>
      </c>
      <c r="H51" s="20">
        <f t="shared" si="3"/>
        <v>1000</v>
      </c>
    </row>
    <row r="52" spans="1:13" x14ac:dyDescent="0.2">
      <c r="A52" s="31" t="s">
        <v>7</v>
      </c>
      <c r="B52" s="33"/>
      <c r="C52" s="33"/>
      <c r="D52" s="33"/>
      <c r="E52" s="48"/>
      <c r="F52" s="48"/>
      <c r="G52" s="49"/>
      <c r="H52" s="34">
        <f>SUM(H41:H51)</f>
        <v>316200</v>
      </c>
    </row>
    <row r="53" spans="1:13" x14ac:dyDescent="0.2">
      <c r="A53" s="85" t="s">
        <v>219</v>
      </c>
      <c r="B53" s="85"/>
      <c r="C53" s="85"/>
      <c r="D53" s="85"/>
      <c r="E53" s="85"/>
      <c r="F53" s="85"/>
      <c r="G53" s="85"/>
      <c r="H53" s="86"/>
    </row>
    <row r="54" spans="1:13" customFormat="1" ht="30" x14ac:dyDescent="0.25">
      <c r="A54" s="37" t="s">
        <v>19</v>
      </c>
      <c r="B54" s="37" t="s">
        <v>64</v>
      </c>
      <c r="C54" s="37" t="s">
        <v>125</v>
      </c>
      <c r="D54" s="196" t="s">
        <v>295</v>
      </c>
      <c r="E54" s="15" t="s">
        <v>18</v>
      </c>
      <c r="F54" s="15">
        <v>1</v>
      </c>
      <c r="G54" s="142">
        <v>68000</v>
      </c>
      <c r="H54" s="15">
        <f>F54*G54</f>
        <v>68000</v>
      </c>
      <c r="I54" s="174" t="s">
        <v>237</v>
      </c>
      <c r="K54" s="112"/>
    </row>
    <row r="55" spans="1:13" customFormat="1" ht="39" x14ac:dyDescent="0.25">
      <c r="A55" s="38" t="s">
        <v>19</v>
      </c>
      <c r="B55" s="38" t="s">
        <v>64</v>
      </c>
      <c r="C55" s="47" t="s">
        <v>122</v>
      </c>
      <c r="D55" s="121" t="s">
        <v>263</v>
      </c>
      <c r="E55" s="30" t="s">
        <v>18</v>
      </c>
      <c r="F55" s="30">
        <v>1</v>
      </c>
      <c r="G55" s="30">
        <f>'1. ÜHIKHINNAD'!B19</f>
        <v>14000</v>
      </c>
      <c r="H55" s="30">
        <f>F55*G55</f>
        <v>14000</v>
      </c>
      <c r="K55" s="112"/>
    </row>
    <row r="56" spans="1:13" customFormat="1" ht="15" x14ac:dyDescent="0.25">
      <c r="A56" s="37" t="s">
        <v>19</v>
      </c>
      <c r="B56" s="37" t="s">
        <v>64</v>
      </c>
      <c r="C56" s="3" t="s">
        <v>126</v>
      </c>
      <c r="D56" s="5" t="s">
        <v>182</v>
      </c>
      <c r="E56" s="3" t="s">
        <v>4</v>
      </c>
      <c r="F56" s="3">
        <v>750</v>
      </c>
      <c r="G56" s="3">
        <f>'1. ÜHIKHINNAD'!B5</f>
        <v>100</v>
      </c>
      <c r="H56" s="3">
        <f>F56*G56</f>
        <v>75000</v>
      </c>
      <c r="I56" s="131"/>
      <c r="K56" s="112"/>
    </row>
    <row r="57" spans="1:13" x14ac:dyDescent="0.2">
      <c r="A57" s="31" t="s">
        <v>7</v>
      </c>
      <c r="B57" s="33"/>
      <c r="C57" s="33"/>
      <c r="D57" s="33"/>
      <c r="E57" s="48"/>
      <c r="F57" s="48"/>
      <c r="G57" s="48"/>
      <c r="H57" s="4">
        <f>SUM(H54:H56)</f>
        <v>157000</v>
      </c>
    </row>
    <row r="58" spans="1:13" ht="14.45" customHeight="1" x14ac:dyDescent="0.2">
      <c r="A58" s="85" t="s">
        <v>98</v>
      </c>
      <c r="B58" s="85"/>
      <c r="C58" s="85"/>
      <c r="D58" s="85"/>
      <c r="E58" s="85"/>
      <c r="F58" s="85"/>
      <c r="G58" s="85"/>
      <c r="H58" s="86"/>
      <c r="M58" s="8"/>
    </row>
    <row r="59" spans="1:13" ht="14.45" customHeight="1" x14ac:dyDescent="0.2">
      <c r="A59" s="85"/>
      <c r="B59" s="85"/>
      <c r="C59" s="85"/>
      <c r="D59" s="85"/>
      <c r="E59" s="85"/>
      <c r="F59" s="85"/>
      <c r="G59" s="85"/>
      <c r="H59" s="86"/>
      <c r="M59" s="8"/>
    </row>
    <row r="60" spans="1:13" x14ac:dyDescent="0.2">
      <c r="A60" s="7" t="s">
        <v>19</v>
      </c>
      <c r="B60" s="7" t="s">
        <v>64</v>
      </c>
      <c r="C60" s="90" t="s">
        <v>122</v>
      </c>
      <c r="D60" s="186" t="s">
        <v>227</v>
      </c>
      <c r="E60" s="164" t="s">
        <v>18</v>
      </c>
      <c r="F60" s="99">
        <v>1</v>
      </c>
      <c r="G60" s="165">
        <v>240000</v>
      </c>
      <c r="H60" s="99">
        <f>G60*F60</f>
        <v>240000</v>
      </c>
      <c r="I60" s="113"/>
      <c r="M60" s="8"/>
    </row>
    <row r="61" spans="1:13" x14ac:dyDescent="0.2">
      <c r="A61" s="7" t="s">
        <v>19</v>
      </c>
      <c r="B61" s="7" t="s">
        <v>64</v>
      </c>
      <c r="C61" s="90" t="s">
        <v>122</v>
      </c>
      <c r="D61" s="187" t="s">
        <v>228</v>
      </c>
      <c r="E61" s="96" t="s">
        <v>18</v>
      </c>
      <c r="F61" s="58">
        <v>1</v>
      </c>
      <c r="G61" s="166">
        <v>210000</v>
      </c>
      <c r="H61" s="20">
        <v>210000</v>
      </c>
      <c r="I61" s="113"/>
      <c r="M61" s="8"/>
    </row>
    <row r="62" spans="1:13" x14ac:dyDescent="0.2">
      <c r="A62" s="7" t="s">
        <v>19</v>
      </c>
      <c r="B62" s="7" t="s">
        <v>64</v>
      </c>
      <c r="C62" s="90" t="s">
        <v>122</v>
      </c>
      <c r="D62" s="187" t="s">
        <v>229</v>
      </c>
      <c r="E62" s="96" t="s">
        <v>18</v>
      </c>
      <c r="F62" s="58">
        <v>1</v>
      </c>
      <c r="G62" s="166">
        <v>25000</v>
      </c>
      <c r="H62" s="20">
        <v>25000</v>
      </c>
      <c r="I62" s="113"/>
      <c r="M62" s="8"/>
    </row>
    <row r="63" spans="1:13" x14ac:dyDescent="0.2">
      <c r="A63" s="7" t="s">
        <v>19</v>
      </c>
      <c r="B63" s="7" t="s">
        <v>64</v>
      </c>
      <c r="C63" s="90" t="s">
        <v>122</v>
      </c>
      <c r="D63" s="203" t="s">
        <v>230</v>
      </c>
      <c r="E63" s="96" t="s">
        <v>18</v>
      </c>
      <c r="F63" s="58">
        <v>1</v>
      </c>
      <c r="G63" s="166">
        <v>85000</v>
      </c>
      <c r="H63" s="20">
        <f>G63*F63</f>
        <v>85000</v>
      </c>
      <c r="I63" s="113"/>
      <c r="M63" s="8"/>
    </row>
    <row r="64" spans="1:13" x14ac:dyDescent="0.2">
      <c r="A64" s="7" t="s">
        <v>19</v>
      </c>
      <c r="B64" s="7" t="s">
        <v>64</v>
      </c>
      <c r="C64" s="90" t="s">
        <v>122</v>
      </c>
      <c r="D64" s="203" t="s">
        <v>231</v>
      </c>
      <c r="E64" s="96" t="s">
        <v>18</v>
      </c>
      <c r="F64" s="58">
        <v>1</v>
      </c>
      <c r="G64" s="166">
        <v>20000</v>
      </c>
      <c r="H64" s="20">
        <v>20000</v>
      </c>
      <c r="I64" s="13"/>
      <c r="M64" s="8"/>
    </row>
    <row r="65" spans="1:13" ht="25.5" x14ac:dyDescent="0.2">
      <c r="A65" s="7" t="s">
        <v>19</v>
      </c>
      <c r="B65" s="7" t="s">
        <v>64</v>
      </c>
      <c r="C65" s="47" t="s">
        <v>127</v>
      </c>
      <c r="D65" s="203" t="s">
        <v>232</v>
      </c>
      <c r="E65" s="96" t="s">
        <v>18</v>
      </c>
      <c r="F65" s="58">
        <v>1</v>
      </c>
      <c r="G65" s="166">
        <v>100000</v>
      </c>
      <c r="H65" s="20">
        <f>G65*F65</f>
        <v>100000</v>
      </c>
      <c r="M65" s="8"/>
    </row>
    <row r="66" spans="1:13" ht="25.5" x14ac:dyDescent="0.2">
      <c r="A66" s="7" t="s">
        <v>19</v>
      </c>
      <c r="B66" s="7" t="s">
        <v>64</v>
      </c>
      <c r="C66" s="47" t="s">
        <v>127</v>
      </c>
      <c r="D66" s="203" t="s">
        <v>138</v>
      </c>
      <c r="E66" s="96" t="s">
        <v>18</v>
      </c>
      <c r="F66" s="58">
        <v>1</v>
      </c>
      <c r="G66" s="166">
        <v>30000</v>
      </c>
      <c r="H66" s="20">
        <f>G66*F66</f>
        <v>30000</v>
      </c>
      <c r="M66" s="8"/>
    </row>
    <row r="67" spans="1:13" x14ac:dyDescent="0.2">
      <c r="A67" s="7" t="s">
        <v>19</v>
      </c>
      <c r="B67" s="7" t="s">
        <v>64</v>
      </c>
      <c r="C67" s="47" t="s">
        <v>127</v>
      </c>
      <c r="D67" s="204" t="s">
        <v>139</v>
      </c>
      <c r="E67" s="96" t="s">
        <v>18</v>
      </c>
      <c r="F67" s="58">
        <v>1</v>
      </c>
      <c r="G67" s="166">
        <v>10000</v>
      </c>
      <c r="H67" s="20">
        <f>G67*F67</f>
        <v>10000</v>
      </c>
      <c r="M67" s="8"/>
    </row>
    <row r="68" spans="1:13" ht="153" x14ac:dyDescent="0.2">
      <c r="A68" s="7" t="s">
        <v>19</v>
      </c>
      <c r="B68" s="7" t="s">
        <v>64</v>
      </c>
      <c r="C68" s="7" t="s">
        <v>122</v>
      </c>
      <c r="D68" s="205" t="s">
        <v>215</v>
      </c>
      <c r="E68" s="97" t="s">
        <v>18</v>
      </c>
      <c r="F68" s="20">
        <v>1</v>
      </c>
      <c r="G68" s="167">
        <v>300000</v>
      </c>
      <c r="H68" s="20">
        <f>G68*F68</f>
        <v>300000</v>
      </c>
      <c r="M68" s="8"/>
    </row>
    <row r="69" spans="1:13" x14ac:dyDescent="0.2">
      <c r="A69" s="31" t="s">
        <v>7</v>
      </c>
      <c r="B69" s="33"/>
      <c r="C69" s="33"/>
      <c r="D69" s="33"/>
      <c r="E69" s="48"/>
      <c r="F69" s="48"/>
      <c r="G69" s="49"/>
      <c r="H69" s="50">
        <f>SUM(H60:H68)</f>
        <v>1020000</v>
      </c>
      <c r="J69" s="11"/>
    </row>
    <row r="70" spans="1:13" ht="14.45" customHeight="1" x14ac:dyDescent="0.2">
      <c r="A70" s="85" t="s">
        <v>153</v>
      </c>
      <c r="B70" s="85"/>
      <c r="C70" s="85"/>
      <c r="D70" s="85"/>
      <c r="E70" s="85"/>
      <c r="F70" s="85"/>
      <c r="G70" s="85"/>
      <c r="H70" s="86"/>
    </row>
    <row r="71" spans="1:13" ht="25.5" x14ac:dyDescent="0.2">
      <c r="A71" s="7" t="s">
        <v>19</v>
      </c>
      <c r="B71" s="7" t="s">
        <v>70</v>
      </c>
      <c r="C71" s="7" t="s">
        <v>125</v>
      </c>
      <c r="D71" s="259" t="s">
        <v>32</v>
      </c>
      <c r="E71" s="14" t="s">
        <v>18</v>
      </c>
      <c r="F71" s="14">
        <v>1</v>
      </c>
      <c r="G71" s="14">
        <v>70000</v>
      </c>
      <c r="H71" s="14">
        <f t="shared" ref="H71:H82" si="4">F71*G71</f>
        <v>70000</v>
      </c>
      <c r="I71" s="115"/>
    </row>
    <row r="72" spans="1:13" x14ac:dyDescent="0.2">
      <c r="A72" s="7" t="s">
        <v>19</v>
      </c>
      <c r="B72" s="7" t="s">
        <v>70</v>
      </c>
      <c r="C72" s="7" t="s">
        <v>124</v>
      </c>
      <c r="D72" s="14" t="s">
        <v>33</v>
      </c>
      <c r="E72" s="14" t="s">
        <v>18</v>
      </c>
      <c r="F72" s="14">
        <v>1</v>
      </c>
      <c r="G72" s="14">
        <v>30000</v>
      </c>
      <c r="H72" s="14">
        <f t="shared" si="4"/>
        <v>30000</v>
      </c>
    </row>
    <row r="73" spans="1:13" ht="25.5" x14ac:dyDescent="0.2">
      <c r="A73" s="7" t="s">
        <v>19</v>
      </c>
      <c r="B73" s="7" t="s">
        <v>70</v>
      </c>
      <c r="C73" s="7" t="s">
        <v>124</v>
      </c>
      <c r="D73" s="259" t="s">
        <v>48</v>
      </c>
      <c r="E73" s="14" t="s">
        <v>18</v>
      </c>
      <c r="F73" s="14">
        <v>1</v>
      </c>
      <c r="G73" s="14">
        <v>5000</v>
      </c>
      <c r="H73" s="14">
        <f t="shared" si="4"/>
        <v>5000</v>
      </c>
    </row>
    <row r="74" spans="1:13" x14ac:dyDescent="0.2">
      <c r="A74" s="7" t="s">
        <v>19</v>
      </c>
      <c r="B74" s="7" t="s">
        <v>70</v>
      </c>
      <c r="C74" s="7" t="s">
        <v>126</v>
      </c>
      <c r="D74" s="14" t="s">
        <v>40</v>
      </c>
      <c r="E74" s="14" t="s">
        <v>4</v>
      </c>
      <c r="F74" s="14">
        <v>190</v>
      </c>
      <c r="G74" s="14">
        <f>'1. ÜHIKHINNAD'!B5</f>
        <v>100</v>
      </c>
      <c r="H74" s="14">
        <f t="shared" si="4"/>
        <v>19000</v>
      </c>
    </row>
    <row r="75" spans="1:13" x14ac:dyDescent="0.2">
      <c r="A75" s="7" t="s">
        <v>19</v>
      </c>
      <c r="B75" s="7" t="s">
        <v>70</v>
      </c>
      <c r="C75" s="7" t="s">
        <v>126</v>
      </c>
      <c r="D75" s="14" t="s">
        <v>23</v>
      </c>
      <c r="E75" s="14" t="s">
        <v>18</v>
      </c>
      <c r="F75" s="14">
        <v>2</v>
      </c>
      <c r="G75" s="14">
        <f>'1. ÜHIKHINNAD'!B9</f>
        <v>700</v>
      </c>
      <c r="H75" s="14">
        <f t="shared" si="4"/>
        <v>1400</v>
      </c>
    </row>
    <row r="76" spans="1:13" ht="25.5" x14ac:dyDescent="0.2">
      <c r="A76" s="7" t="s">
        <v>19</v>
      </c>
      <c r="B76" s="7" t="s">
        <v>70</v>
      </c>
      <c r="C76" s="7" t="s">
        <v>123</v>
      </c>
      <c r="D76" s="259" t="s">
        <v>25</v>
      </c>
      <c r="E76" s="14" t="s">
        <v>4</v>
      </c>
      <c r="F76" s="14">
        <v>70</v>
      </c>
      <c r="G76" s="14">
        <f>'1. ÜHIKHINNAD'!B6</f>
        <v>150</v>
      </c>
      <c r="H76" s="14">
        <f t="shared" si="4"/>
        <v>10500</v>
      </c>
    </row>
    <row r="77" spans="1:13" x14ac:dyDescent="0.2">
      <c r="A77" s="7" t="s">
        <v>19</v>
      </c>
      <c r="B77" s="7" t="s">
        <v>70</v>
      </c>
      <c r="C77" s="7" t="s">
        <v>123</v>
      </c>
      <c r="D77" s="14" t="s">
        <v>27</v>
      </c>
      <c r="E77" s="14" t="s">
        <v>4</v>
      </c>
      <c r="F77" s="14">
        <v>80</v>
      </c>
      <c r="G77" s="14">
        <f>'1. ÜHIKHINNAD'!B6</f>
        <v>150</v>
      </c>
      <c r="H77" s="14">
        <f t="shared" si="4"/>
        <v>12000</v>
      </c>
    </row>
    <row r="78" spans="1:13" x14ac:dyDescent="0.2">
      <c r="A78" s="7" t="s">
        <v>19</v>
      </c>
      <c r="B78" s="7" t="s">
        <v>70</v>
      </c>
      <c r="C78" s="7" t="s">
        <v>123</v>
      </c>
      <c r="D78" s="14" t="s">
        <v>28</v>
      </c>
      <c r="E78" s="14" t="s">
        <v>18</v>
      </c>
      <c r="F78" s="14">
        <v>2</v>
      </c>
      <c r="G78" s="14">
        <f>'1. ÜHIKHINNAD'!B10</f>
        <v>1000</v>
      </c>
      <c r="H78" s="14">
        <f t="shared" si="4"/>
        <v>2000</v>
      </c>
    </row>
    <row r="79" spans="1:13" x14ac:dyDescent="0.2">
      <c r="A79" s="7" t="s">
        <v>19</v>
      </c>
      <c r="B79" s="7" t="s">
        <v>70</v>
      </c>
      <c r="C79" s="7" t="s">
        <v>123</v>
      </c>
      <c r="D79" s="14" t="s">
        <v>41</v>
      </c>
      <c r="E79" s="14" t="s">
        <v>4</v>
      </c>
      <c r="F79" s="14">
        <v>1500</v>
      </c>
      <c r="G79" s="14">
        <f>'1. ÜHIKHINNAD'!B7</f>
        <v>100</v>
      </c>
      <c r="H79" s="14">
        <f t="shared" si="4"/>
        <v>150000</v>
      </c>
    </row>
    <row r="80" spans="1:13" x14ac:dyDescent="0.2">
      <c r="A80" s="7" t="s">
        <v>19</v>
      </c>
      <c r="B80" s="7" t="s">
        <v>70</v>
      </c>
      <c r="C80" s="7" t="s">
        <v>126</v>
      </c>
      <c r="D80" s="14" t="s">
        <v>136</v>
      </c>
      <c r="E80" s="14" t="s">
        <v>4</v>
      </c>
      <c r="F80" s="14">
        <v>1360</v>
      </c>
      <c r="G80" s="14">
        <f>'1. ÜHIKHINNAD'!B5</f>
        <v>100</v>
      </c>
      <c r="H80" s="14">
        <f t="shared" si="4"/>
        <v>136000</v>
      </c>
    </row>
    <row r="81" spans="1:10" x14ac:dyDescent="0.2">
      <c r="A81" s="7" t="s">
        <v>19</v>
      </c>
      <c r="B81" s="7" t="s">
        <v>70</v>
      </c>
      <c r="C81" s="7" t="s">
        <v>122</v>
      </c>
      <c r="D81" s="14" t="s">
        <v>49</v>
      </c>
      <c r="E81" s="14" t="s">
        <v>18</v>
      </c>
      <c r="F81" s="14">
        <v>1</v>
      </c>
      <c r="G81" s="14">
        <f>'1. ÜHIKHINNAD'!B16</f>
        <v>35000</v>
      </c>
      <c r="H81" s="14">
        <f t="shared" si="4"/>
        <v>35000</v>
      </c>
    </row>
    <row r="82" spans="1:10" x14ac:dyDescent="0.2">
      <c r="A82" s="47" t="s">
        <v>19</v>
      </c>
      <c r="B82" s="47" t="s">
        <v>70</v>
      </c>
      <c r="C82" s="47" t="s">
        <v>127</v>
      </c>
      <c r="D82" s="60" t="s">
        <v>50</v>
      </c>
      <c r="E82" s="60" t="s">
        <v>18</v>
      </c>
      <c r="F82" s="60">
        <v>1</v>
      </c>
      <c r="G82" s="60">
        <v>9000</v>
      </c>
      <c r="H82" s="14">
        <f t="shared" si="4"/>
        <v>9000</v>
      </c>
    </row>
    <row r="83" spans="1:10" x14ac:dyDescent="0.2">
      <c r="A83" s="61" t="s">
        <v>7</v>
      </c>
      <c r="B83" s="62"/>
      <c r="C83" s="62"/>
      <c r="D83" s="62"/>
      <c r="E83" s="48"/>
      <c r="F83" s="48"/>
      <c r="G83" s="49"/>
      <c r="H83" s="59">
        <f>SUM(H71:H82)</f>
        <v>479900</v>
      </c>
    </row>
    <row r="84" spans="1:10" ht="14.45" customHeight="1" x14ac:dyDescent="0.2">
      <c r="A84" s="85" t="s">
        <v>175</v>
      </c>
      <c r="B84" s="85"/>
      <c r="C84" s="85"/>
      <c r="D84" s="85"/>
      <c r="E84" s="85"/>
      <c r="F84" s="85"/>
      <c r="G84" s="85"/>
      <c r="H84" s="86"/>
    </row>
    <row r="85" spans="1:10" ht="25.5" x14ac:dyDescent="0.2">
      <c r="A85" s="47" t="s">
        <v>19</v>
      </c>
      <c r="B85" s="47" t="s">
        <v>71</v>
      </c>
      <c r="C85" s="47" t="s">
        <v>125</v>
      </c>
      <c r="D85" s="197" t="s">
        <v>205</v>
      </c>
      <c r="E85" s="30" t="s">
        <v>18</v>
      </c>
      <c r="F85" s="30">
        <v>1</v>
      </c>
      <c r="G85" s="30">
        <v>35000</v>
      </c>
      <c r="H85" s="3">
        <f>F85*G85</f>
        <v>35000</v>
      </c>
      <c r="I85" s="206" t="s">
        <v>238</v>
      </c>
    </row>
    <row r="86" spans="1:10" ht="25.5" x14ac:dyDescent="0.2">
      <c r="A86" s="47" t="s">
        <v>19</v>
      </c>
      <c r="B86" s="47" t="s">
        <v>71</v>
      </c>
      <c r="C86" s="87" t="s">
        <v>122</v>
      </c>
      <c r="D86" s="2" t="s">
        <v>291</v>
      </c>
      <c r="E86" s="3" t="s">
        <v>18</v>
      </c>
      <c r="F86" s="3">
        <v>1</v>
      </c>
      <c r="G86" s="3">
        <f>'1. ÜHIKHINNAD'!B19</f>
        <v>14000</v>
      </c>
      <c r="H86" s="3">
        <f>F86*G86</f>
        <v>14000</v>
      </c>
    </row>
    <row r="87" spans="1:10" ht="25.5" x14ac:dyDescent="0.2">
      <c r="A87" s="47" t="s">
        <v>19</v>
      </c>
      <c r="B87" s="47" t="s">
        <v>71</v>
      </c>
      <c r="C87" s="87" t="s">
        <v>122</v>
      </c>
      <c r="D87" s="236" t="s">
        <v>194</v>
      </c>
      <c r="E87" s="3" t="s">
        <v>18</v>
      </c>
      <c r="F87" s="3">
        <v>1</v>
      </c>
      <c r="G87" s="3">
        <v>90000</v>
      </c>
      <c r="H87" s="3">
        <f>F87*G87</f>
        <v>90000</v>
      </c>
      <c r="I87" s="9" t="s">
        <v>195</v>
      </c>
    </row>
    <row r="88" spans="1:10" x14ac:dyDescent="0.2">
      <c r="A88" s="47" t="s">
        <v>19</v>
      </c>
      <c r="B88" s="47" t="s">
        <v>71</v>
      </c>
      <c r="C88" s="87" t="s">
        <v>127</v>
      </c>
      <c r="D88" s="236" t="s">
        <v>282</v>
      </c>
      <c r="E88" s="3" t="s">
        <v>30</v>
      </c>
      <c r="F88" s="3">
        <v>2100</v>
      </c>
      <c r="G88" s="3">
        <v>50</v>
      </c>
      <c r="H88" s="3">
        <f>F88*G88</f>
        <v>105000</v>
      </c>
    </row>
    <row r="89" spans="1:10" x14ac:dyDescent="0.2">
      <c r="A89" s="31" t="s">
        <v>7</v>
      </c>
      <c r="B89" s="33"/>
      <c r="C89" s="33"/>
      <c r="D89" s="33"/>
      <c r="E89" s="48"/>
      <c r="F89" s="48"/>
      <c r="G89" s="49"/>
      <c r="H89" s="34">
        <f>SUM(H85:H88)</f>
        <v>244000</v>
      </c>
    </row>
    <row r="90" spans="1:10" customFormat="1" ht="15" x14ac:dyDescent="0.25">
      <c r="A90" s="45" t="s">
        <v>199</v>
      </c>
      <c r="B90" s="46"/>
      <c r="C90" s="46"/>
      <c r="D90" s="46"/>
      <c r="E90" s="46"/>
      <c r="F90" s="46"/>
      <c r="G90" s="46"/>
      <c r="H90" s="43"/>
      <c r="I90" s="131"/>
    </row>
    <row r="91" spans="1:10" customFormat="1" ht="60" x14ac:dyDescent="0.25">
      <c r="A91" s="110" t="s">
        <v>19</v>
      </c>
      <c r="B91" s="110" t="s">
        <v>74</v>
      </c>
      <c r="C91" s="110" t="s">
        <v>125</v>
      </c>
      <c r="D91" s="198" t="s">
        <v>147</v>
      </c>
      <c r="E91" s="14" t="s">
        <v>18</v>
      </c>
      <c r="F91" s="14">
        <v>1</v>
      </c>
      <c r="G91" s="14">
        <v>75000</v>
      </c>
      <c r="H91" s="142">
        <f>F91*G91</f>
        <v>75000</v>
      </c>
      <c r="I91" s="132" t="s">
        <v>239</v>
      </c>
    </row>
    <row r="92" spans="1:10" customFormat="1" ht="15" x14ac:dyDescent="0.25">
      <c r="A92" s="110" t="s">
        <v>19</v>
      </c>
      <c r="B92" s="110" t="s">
        <v>74</v>
      </c>
      <c r="C92" s="110" t="s">
        <v>124</v>
      </c>
      <c r="D92" s="198" t="s">
        <v>206</v>
      </c>
      <c r="E92" s="14" t="s">
        <v>18</v>
      </c>
      <c r="F92" s="14">
        <v>1</v>
      </c>
      <c r="G92" s="14">
        <v>20000</v>
      </c>
      <c r="H92" s="142">
        <f>F92*G92</f>
        <v>20000</v>
      </c>
      <c r="I92" s="9"/>
    </row>
    <row r="93" spans="1:10" customFormat="1" ht="15" x14ac:dyDescent="0.25">
      <c r="A93" s="110" t="s">
        <v>19</v>
      </c>
      <c r="B93" s="110" t="s">
        <v>74</v>
      </c>
      <c r="C93" s="110" t="s">
        <v>124</v>
      </c>
      <c r="D93" s="198" t="s">
        <v>29</v>
      </c>
      <c r="E93" s="14" t="s">
        <v>30</v>
      </c>
      <c r="F93" s="14">
        <v>130</v>
      </c>
      <c r="G93" s="14">
        <f>'1. ÜHIKHINNAD'!B26</f>
        <v>120</v>
      </c>
      <c r="H93" s="142">
        <f>F93*G93</f>
        <v>15600</v>
      </c>
      <c r="I93" s="21"/>
    </row>
    <row r="94" spans="1:10" x14ac:dyDescent="0.2">
      <c r="A94" s="4" t="s">
        <v>7</v>
      </c>
      <c r="B94" s="4"/>
      <c r="C94" s="4"/>
      <c r="D94" s="4"/>
      <c r="E94" s="7"/>
      <c r="F94" s="7"/>
      <c r="G94" s="7"/>
      <c r="H94" s="34">
        <f>SUM(H91:H93)</f>
        <v>110600</v>
      </c>
      <c r="J94" s="11"/>
    </row>
    <row r="95" spans="1:10" ht="14.45" customHeight="1" x14ac:dyDescent="0.2">
      <c r="A95" s="85" t="s">
        <v>180</v>
      </c>
      <c r="B95" s="85"/>
      <c r="C95" s="85"/>
      <c r="D95" s="85"/>
      <c r="E95" s="85"/>
      <c r="F95" s="85"/>
      <c r="G95" s="85"/>
      <c r="H95" s="86"/>
    </row>
    <row r="96" spans="1:10" ht="29.45" customHeight="1" x14ac:dyDescent="0.2">
      <c r="A96" s="119" t="s">
        <v>19</v>
      </c>
      <c r="B96" s="119" t="s">
        <v>75</v>
      </c>
      <c r="C96" s="119" t="s">
        <v>125</v>
      </c>
      <c r="D96" s="199" t="s">
        <v>181</v>
      </c>
      <c r="E96" s="119" t="s">
        <v>18</v>
      </c>
      <c r="F96" s="119">
        <v>1</v>
      </c>
      <c r="G96" s="119">
        <v>90000</v>
      </c>
      <c r="H96" s="119">
        <f t="shared" ref="H96:H102" si="5">F96*G96</f>
        <v>90000</v>
      </c>
      <c r="I96" s="206" t="s">
        <v>243</v>
      </c>
    </row>
    <row r="97" spans="1:9" ht="14.45" customHeight="1" x14ac:dyDescent="0.2">
      <c r="A97" s="119" t="s">
        <v>19</v>
      </c>
      <c r="B97" s="119" t="s">
        <v>75</v>
      </c>
      <c r="C97" s="119" t="s">
        <v>126</v>
      </c>
      <c r="D97" s="199" t="s">
        <v>207</v>
      </c>
      <c r="E97" s="119" t="s">
        <v>18</v>
      </c>
      <c r="F97" s="119">
        <v>1</v>
      </c>
      <c r="G97" s="119">
        <v>6000</v>
      </c>
      <c r="H97" s="119">
        <f t="shared" si="5"/>
        <v>6000</v>
      </c>
    </row>
    <row r="98" spans="1:9" ht="26.45" customHeight="1" x14ac:dyDescent="0.2">
      <c r="A98" s="119" t="s">
        <v>19</v>
      </c>
      <c r="B98" s="119" t="s">
        <v>75</v>
      </c>
      <c r="C98" s="119" t="s">
        <v>125</v>
      </c>
      <c r="D98" s="194" t="s">
        <v>296</v>
      </c>
      <c r="E98" s="119" t="s">
        <v>18</v>
      </c>
      <c r="F98" s="119">
        <v>1</v>
      </c>
      <c r="G98" s="119">
        <v>15000</v>
      </c>
      <c r="H98" s="119">
        <f t="shared" si="5"/>
        <v>15000</v>
      </c>
    </row>
    <row r="99" spans="1:9" ht="14.45" customHeight="1" x14ac:dyDescent="0.2">
      <c r="A99" s="119" t="s">
        <v>19</v>
      </c>
      <c r="B99" s="119" t="s">
        <v>75</v>
      </c>
      <c r="C99" s="119" t="s">
        <v>125</v>
      </c>
      <c r="D99" s="199" t="s">
        <v>29</v>
      </c>
      <c r="E99" s="119" t="s">
        <v>30</v>
      </c>
      <c r="F99" s="119">
        <v>200</v>
      </c>
      <c r="G99" s="119">
        <f>'1. ÜHIKHINNAD'!B25</f>
        <v>50</v>
      </c>
      <c r="H99" s="119">
        <f t="shared" si="5"/>
        <v>10000</v>
      </c>
    </row>
    <row r="100" spans="1:9" x14ac:dyDescent="0.2">
      <c r="A100" s="119" t="s">
        <v>19</v>
      </c>
      <c r="B100" s="119" t="s">
        <v>75</v>
      </c>
      <c r="C100" s="119" t="s">
        <v>122</v>
      </c>
      <c r="D100" s="235" t="s">
        <v>278</v>
      </c>
      <c r="E100" s="119" t="s">
        <v>18</v>
      </c>
      <c r="F100" s="119">
        <v>1</v>
      </c>
      <c r="G100" s="119">
        <v>120000</v>
      </c>
      <c r="H100" s="119">
        <f t="shared" si="5"/>
        <v>120000</v>
      </c>
      <c r="I100" s="9" t="s">
        <v>251</v>
      </c>
    </row>
    <row r="101" spans="1:9" ht="25.5" x14ac:dyDescent="0.2">
      <c r="A101" s="119" t="s">
        <v>19</v>
      </c>
      <c r="B101" s="119" t="s">
        <v>75</v>
      </c>
      <c r="C101" s="169" t="s">
        <v>126</v>
      </c>
      <c r="D101" s="202" t="s">
        <v>234</v>
      </c>
      <c r="E101" s="169" t="s">
        <v>18</v>
      </c>
      <c r="F101" s="169">
        <v>650</v>
      </c>
      <c r="G101" s="169">
        <f>'1. ÜHIKHINNAD'!B5</f>
        <v>100</v>
      </c>
      <c r="H101" s="119">
        <f t="shared" si="5"/>
        <v>65000</v>
      </c>
    </row>
    <row r="102" spans="1:9" ht="38.25" x14ac:dyDescent="0.2">
      <c r="A102" s="47" t="s">
        <v>19</v>
      </c>
      <c r="B102" s="47" t="s">
        <v>75</v>
      </c>
      <c r="C102" s="47" t="s">
        <v>122</v>
      </c>
      <c r="D102" s="121" t="s">
        <v>292</v>
      </c>
      <c r="E102" s="30" t="s">
        <v>18</v>
      </c>
      <c r="F102" s="30">
        <v>1</v>
      </c>
      <c r="G102" s="30">
        <f>'1. ÜHIKHINNAD'!B19</f>
        <v>14000</v>
      </c>
      <c r="H102" s="3">
        <f t="shared" si="5"/>
        <v>14000</v>
      </c>
      <c r="I102" s="13"/>
    </row>
    <row r="103" spans="1:9" x14ac:dyDescent="0.2">
      <c r="A103" s="31" t="s">
        <v>7</v>
      </c>
      <c r="B103" s="48"/>
      <c r="C103" s="48"/>
      <c r="D103" s="48"/>
      <c r="E103" s="33"/>
      <c r="F103" s="33"/>
      <c r="G103" s="34"/>
      <c r="H103" s="34">
        <f>SUM(H96:H102)</f>
        <v>320000</v>
      </c>
    </row>
    <row r="104" spans="1:9" ht="14.45" customHeight="1" x14ac:dyDescent="0.2">
      <c r="A104" s="85" t="s">
        <v>137</v>
      </c>
      <c r="B104" s="85"/>
      <c r="C104" s="85"/>
      <c r="D104" s="85"/>
      <c r="E104" s="85"/>
      <c r="F104" s="85"/>
      <c r="G104" s="85"/>
      <c r="H104" s="86"/>
    </row>
    <row r="105" spans="1:9" ht="25.5" x14ac:dyDescent="0.2">
      <c r="A105" s="7" t="s">
        <v>19</v>
      </c>
      <c r="B105" s="7" t="s">
        <v>77</v>
      </c>
      <c r="C105" s="7" t="s">
        <v>125</v>
      </c>
      <c r="D105" s="197" t="s">
        <v>264</v>
      </c>
      <c r="E105" s="30" t="s">
        <v>18</v>
      </c>
      <c r="F105" s="30">
        <v>1</v>
      </c>
      <c r="G105" s="60">
        <v>25000</v>
      </c>
      <c r="H105" s="5">
        <f>G105*F105</f>
        <v>25000</v>
      </c>
      <c r="I105" s="9" t="s">
        <v>240</v>
      </c>
    </row>
    <row r="106" spans="1:9" x14ac:dyDescent="0.2">
      <c r="A106" s="25" t="s">
        <v>7</v>
      </c>
      <c r="B106" s="48"/>
      <c r="C106" s="48"/>
      <c r="D106" s="48"/>
      <c r="E106" s="26"/>
      <c r="F106" s="52"/>
      <c r="G106" s="53"/>
      <c r="H106" s="50">
        <f>SUM(H105)</f>
        <v>25000</v>
      </c>
    </row>
    <row r="107" spans="1:9" ht="14.45" customHeight="1" x14ac:dyDescent="0.2">
      <c r="A107" s="85" t="s">
        <v>81</v>
      </c>
      <c r="B107" s="85"/>
      <c r="C107" s="85"/>
      <c r="D107" s="85"/>
      <c r="E107" s="85"/>
      <c r="F107" s="85"/>
      <c r="G107" s="85"/>
      <c r="H107" s="86"/>
    </row>
    <row r="108" spans="1:9" x14ac:dyDescent="0.2">
      <c r="A108" s="7" t="s">
        <v>19</v>
      </c>
      <c r="B108" s="7" t="s">
        <v>78</v>
      </c>
      <c r="C108" s="7" t="s">
        <v>126</v>
      </c>
      <c r="D108" s="3" t="s">
        <v>8</v>
      </c>
      <c r="E108" s="3" t="s">
        <v>4</v>
      </c>
      <c r="F108" s="3">
        <f>310+290</f>
        <v>600</v>
      </c>
      <c r="G108" s="3">
        <f>'1. ÜHIKHINNAD'!B5</f>
        <v>100</v>
      </c>
      <c r="H108" s="3">
        <f t="shared" ref="H108:H114" si="6">F108*G108</f>
        <v>60000</v>
      </c>
    </row>
    <row r="109" spans="1:9" x14ac:dyDescent="0.2">
      <c r="A109" s="7" t="s">
        <v>19</v>
      </c>
      <c r="B109" s="7" t="s">
        <v>78</v>
      </c>
      <c r="C109" s="7" t="s">
        <v>126</v>
      </c>
      <c r="D109" s="3" t="s">
        <v>24</v>
      </c>
      <c r="E109" s="3" t="s">
        <v>18</v>
      </c>
      <c r="F109" s="3">
        <v>10</v>
      </c>
      <c r="G109" s="3">
        <f>'1. ÜHIKHINNAD'!B9</f>
        <v>700</v>
      </c>
      <c r="H109" s="3">
        <f t="shared" si="6"/>
        <v>7000</v>
      </c>
    </row>
    <row r="110" spans="1:9" x14ac:dyDescent="0.2">
      <c r="A110" s="7" t="s">
        <v>19</v>
      </c>
      <c r="B110" s="7" t="s">
        <v>78</v>
      </c>
      <c r="C110" s="7" t="s">
        <v>123</v>
      </c>
      <c r="D110" s="3" t="s">
        <v>27</v>
      </c>
      <c r="E110" s="3" t="s">
        <v>4</v>
      </c>
      <c r="F110" s="3">
        <v>210</v>
      </c>
      <c r="G110" s="3">
        <f>'1. ÜHIKHINNAD'!B6</f>
        <v>150</v>
      </c>
      <c r="H110" s="3">
        <f t="shared" si="6"/>
        <v>31500</v>
      </c>
    </row>
    <row r="111" spans="1:9" ht="15.75" customHeight="1" x14ac:dyDescent="0.2">
      <c r="A111" s="7" t="s">
        <v>19</v>
      </c>
      <c r="B111" s="7" t="s">
        <v>78</v>
      </c>
      <c r="C111" s="7" t="s">
        <v>123</v>
      </c>
      <c r="D111" s="3" t="s">
        <v>28</v>
      </c>
      <c r="E111" s="3" t="s">
        <v>18</v>
      </c>
      <c r="F111" s="3">
        <v>10</v>
      </c>
      <c r="G111" s="3">
        <f>'1. ÜHIKHINNAD'!B10</f>
        <v>1000</v>
      </c>
      <c r="H111" s="3">
        <f>F111*G111</f>
        <v>10000</v>
      </c>
    </row>
    <row r="112" spans="1:9" ht="28.5" customHeight="1" x14ac:dyDescent="0.2">
      <c r="A112" s="7" t="s">
        <v>19</v>
      </c>
      <c r="B112" s="7" t="s">
        <v>78</v>
      </c>
      <c r="C112" s="7" t="s">
        <v>123</v>
      </c>
      <c r="D112" s="2" t="s">
        <v>25</v>
      </c>
      <c r="E112" s="3" t="s">
        <v>4</v>
      </c>
      <c r="F112" s="3">
        <v>1430</v>
      </c>
      <c r="G112" s="3">
        <f>'1. ÜHIKHINNAD'!B6</f>
        <v>150</v>
      </c>
      <c r="H112" s="3">
        <f>F112*G112</f>
        <v>214500</v>
      </c>
    </row>
    <row r="113" spans="1:10" x14ac:dyDescent="0.2">
      <c r="A113" s="7" t="s">
        <v>19</v>
      </c>
      <c r="B113" s="7" t="s">
        <v>78</v>
      </c>
      <c r="C113" s="7" t="s">
        <v>123</v>
      </c>
      <c r="D113" s="3" t="s">
        <v>22</v>
      </c>
      <c r="E113" s="3" t="s">
        <v>4</v>
      </c>
      <c r="F113" s="3">
        <f>100+370</f>
        <v>470</v>
      </c>
      <c r="G113" s="3">
        <f>'1. ÜHIKHINNAD'!B7</f>
        <v>100</v>
      </c>
      <c r="H113" s="3">
        <f t="shared" si="6"/>
        <v>47000</v>
      </c>
    </row>
    <row r="114" spans="1:10" ht="15.75" customHeight="1" x14ac:dyDescent="0.2">
      <c r="A114" s="7" t="s">
        <v>19</v>
      </c>
      <c r="B114" s="7" t="s">
        <v>78</v>
      </c>
      <c r="C114" s="87" t="s">
        <v>122</v>
      </c>
      <c r="D114" s="30" t="s">
        <v>280</v>
      </c>
      <c r="E114" s="30" t="s">
        <v>18</v>
      </c>
      <c r="F114" s="30">
        <v>1</v>
      </c>
      <c r="G114" s="30">
        <f>'1. ÜHIKHINNAD'!B15</f>
        <v>33000</v>
      </c>
      <c r="H114" s="3">
        <f t="shared" si="6"/>
        <v>33000</v>
      </c>
    </row>
    <row r="115" spans="1:10" ht="15.75" customHeight="1" x14ac:dyDescent="0.2">
      <c r="A115" s="31" t="s">
        <v>7</v>
      </c>
      <c r="B115" s="33"/>
      <c r="C115" s="33"/>
      <c r="D115" s="33"/>
      <c r="E115" s="48"/>
      <c r="F115" s="48"/>
      <c r="G115" s="49"/>
      <c r="H115" s="34">
        <f>SUM(H108:H114)</f>
        <v>403000</v>
      </c>
      <c r="J115" s="11"/>
    </row>
    <row r="116" spans="1:10" ht="15.75" customHeight="1" x14ac:dyDescent="0.2">
      <c r="A116" s="85" t="s">
        <v>213</v>
      </c>
      <c r="B116" s="85"/>
      <c r="C116" s="85"/>
      <c r="D116" s="85"/>
      <c r="E116" s="85"/>
      <c r="F116" s="85"/>
      <c r="G116" s="85"/>
      <c r="H116" s="86"/>
      <c r="J116" s="11"/>
    </row>
    <row r="117" spans="1:10" ht="38.25" x14ac:dyDescent="0.2">
      <c r="A117" s="3" t="s">
        <v>19</v>
      </c>
      <c r="B117" s="3" t="s">
        <v>78</v>
      </c>
      <c r="C117" s="3" t="s">
        <v>258</v>
      </c>
      <c r="D117" s="2" t="s">
        <v>235</v>
      </c>
      <c r="E117" s="7" t="s">
        <v>18</v>
      </c>
      <c r="F117" s="7">
        <v>1</v>
      </c>
      <c r="G117" s="3">
        <v>100000</v>
      </c>
      <c r="H117" s="3">
        <f>F117*G117</f>
        <v>100000</v>
      </c>
      <c r="J117" s="11"/>
    </row>
    <row r="118" spans="1:10" ht="15.75" customHeight="1" x14ac:dyDescent="0.2">
      <c r="A118" s="11" t="s">
        <v>7</v>
      </c>
      <c r="B118" s="11"/>
      <c r="C118" s="11"/>
      <c r="D118" s="11"/>
      <c r="H118" s="130">
        <f>SUM(H117)</f>
        <v>100000</v>
      </c>
      <c r="J118" s="11"/>
    </row>
    <row r="119" spans="1:10" ht="14.45" customHeight="1" x14ac:dyDescent="0.2">
      <c r="A119" s="45" t="s">
        <v>100</v>
      </c>
      <c r="B119" s="46"/>
      <c r="C119" s="46"/>
      <c r="D119" s="46"/>
      <c r="E119" s="46"/>
      <c r="F119" s="46"/>
      <c r="G119" s="46"/>
      <c r="H119" s="43"/>
    </row>
    <row r="120" spans="1:10" x14ac:dyDescent="0.2">
      <c r="A120" s="7" t="s">
        <v>19</v>
      </c>
      <c r="B120" s="7" t="s">
        <v>79</v>
      </c>
      <c r="C120" s="7" t="s">
        <v>124</v>
      </c>
      <c r="D120" s="193" t="s">
        <v>44</v>
      </c>
      <c r="E120" s="3" t="s">
        <v>4</v>
      </c>
      <c r="F120" s="14">
        <v>80</v>
      </c>
      <c r="G120" s="14">
        <f>'1. ÜHIKHINNAD'!B29</f>
        <v>240</v>
      </c>
      <c r="H120" s="14">
        <f t="shared" ref="H120:H121" si="7">F120*G120</f>
        <v>19200</v>
      </c>
    </row>
    <row r="121" spans="1:10" x14ac:dyDescent="0.2">
      <c r="A121" s="7" t="s">
        <v>19</v>
      </c>
      <c r="B121" s="7" t="s">
        <v>79</v>
      </c>
      <c r="C121" s="7" t="s">
        <v>125</v>
      </c>
      <c r="D121" s="193" t="s">
        <v>35</v>
      </c>
      <c r="E121" s="3" t="s">
        <v>18</v>
      </c>
      <c r="F121" s="14">
        <v>1</v>
      </c>
      <c r="G121" s="14">
        <f>'1. ÜHIKHINNAD'!B31</f>
        <v>68000</v>
      </c>
      <c r="H121" s="14">
        <f t="shared" si="7"/>
        <v>68000</v>
      </c>
    </row>
    <row r="122" spans="1:10" ht="25.5" x14ac:dyDescent="0.2">
      <c r="A122" s="7" t="s">
        <v>19</v>
      </c>
      <c r="B122" s="7" t="s">
        <v>79</v>
      </c>
      <c r="C122" s="7" t="s">
        <v>125</v>
      </c>
      <c r="D122" s="196" t="s">
        <v>197</v>
      </c>
      <c r="E122" s="3" t="s">
        <v>18</v>
      </c>
      <c r="F122" s="175">
        <v>1</v>
      </c>
      <c r="G122" s="14">
        <v>40000</v>
      </c>
      <c r="H122" s="14">
        <f>F122*G122</f>
        <v>40000</v>
      </c>
      <c r="I122" s="177" t="s">
        <v>241</v>
      </c>
    </row>
    <row r="123" spans="1:10" x14ac:dyDescent="0.2">
      <c r="A123" s="7" t="s">
        <v>19</v>
      </c>
      <c r="B123" s="7" t="s">
        <v>79</v>
      </c>
      <c r="C123" s="7" t="s">
        <v>124</v>
      </c>
      <c r="D123" s="200" t="s">
        <v>208</v>
      </c>
      <c r="E123" s="30" t="s">
        <v>18</v>
      </c>
      <c r="F123" s="176">
        <v>1</v>
      </c>
      <c r="G123" s="60">
        <v>15000</v>
      </c>
      <c r="H123" s="14">
        <f>F123*G123+3000</f>
        <v>18000</v>
      </c>
      <c r="I123" s="13"/>
    </row>
    <row r="124" spans="1:10" x14ac:dyDescent="0.2">
      <c r="A124" s="7" t="s">
        <v>19</v>
      </c>
      <c r="B124" s="7" t="s">
        <v>79</v>
      </c>
      <c r="C124" s="7" t="s">
        <v>124</v>
      </c>
      <c r="D124" s="200" t="s">
        <v>236</v>
      </c>
      <c r="E124" s="30" t="s">
        <v>18</v>
      </c>
      <c r="F124" s="176">
        <v>1</v>
      </c>
      <c r="G124" s="60">
        <v>30000</v>
      </c>
      <c r="H124" s="14">
        <f>F124*G124+3000</f>
        <v>33000</v>
      </c>
    </row>
    <row r="125" spans="1:10" x14ac:dyDescent="0.2">
      <c r="A125" s="7" t="s">
        <v>19</v>
      </c>
      <c r="B125" s="7" t="s">
        <v>79</v>
      </c>
      <c r="C125" s="7" t="s">
        <v>125</v>
      </c>
      <c r="D125" s="201" t="s">
        <v>36</v>
      </c>
      <c r="E125" s="30" t="s">
        <v>18</v>
      </c>
      <c r="F125" s="30">
        <v>1</v>
      </c>
      <c r="G125" s="30">
        <f>'1. ÜHIKHINNAD'!B32</f>
        <v>15000</v>
      </c>
      <c r="H125" s="3">
        <f>F125*G125+3000</f>
        <v>18000</v>
      </c>
    </row>
    <row r="126" spans="1:10" x14ac:dyDescent="0.2">
      <c r="A126" s="212" t="s">
        <v>7</v>
      </c>
      <c r="B126" s="213"/>
      <c r="C126" s="213"/>
      <c r="D126" s="213"/>
      <c r="E126" s="87"/>
      <c r="F126" s="87"/>
      <c r="G126" s="214"/>
      <c r="H126" s="124">
        <f>SUM(H120:H125)</f>
        <v>196200</v>
      </c>
    </row>
    <row r="127" spans="1:10" x14ac:dyDescent="0.2">
      <c r="A127" s="107" t="s">
        <v>252</v>
      </c>
      <c r="B127" s="108"/>
      <c r="C127" s="108"/>
      <c r="D127" s="108"/>
      <c r="E127" s="219"/>
      <c r="F127" s="219"/>
      <c r="G127" s="219"/>
      <c r="H127" s="109"/>
    </row>
    <row r="128" spans="1:10" x14ac:dyDescent="0.2">
      <c r="A128" s="220" t="s">
        <v>19</v>
      </c>
      <c r="B128" s="221" t="s">
        <v>60</v>
      </c>
      <c r="C128" s="221" t="s">
        <v>125</v>
      </c>
      <c r="D128" s="221" t="s">
        <v>254</v>
      </c>
      <c r="E128" s="216" t="s">
        <v>18</v>
      </c>
      <c r="F128" s="216">
        <v>19</v>
      </c>
      <c r="G128" s="217">
        <v>135</v>
      </c>
      <c r="H128" s="222">
        <f>F128*G128</f>
        <v>2565</v>
      </c>
    </row>
    <row r="129" spans="1:8" x14ac:dyDescent="0.2">
      <c r="A129" s="220" t="s">
        <v>19</v>
      </c>
      <c r="B129" s="94" t="s">
        <v>201</v>
      </c>
      <c r="C129" s="221" t="s">
        <v>125</v>
      </c>
      <c r="D129" s="221" t="s">
        <v>254</v>
      </c>
      <c r="E129" s="216" t="s">
        <v>18</v>
      </c>
      <c r="F129" s="48">
        <v>10</v>
      </c>
      <c r="G129" s="217">
        <v>135</v>
      </c>
      <c r="H129" s="222">
        <f t="shared" ref="H129:H145" si="8">F129*G129</f>
        <v>1350</v>
      </c>
    </row>
    <row r="130" spans="1:8" x14ac:dyDescent="0.2">
      <c r="A130" s="220" t="s">
        <v>19</v>
      </c>
      <c r="B130" s="94" t="s">
        <v>61</v>
      </c>
      <c r="C130" s="221" t="s">
        <v>125</v>
      </c>
      <c r="D130" s="221" t="s">
        <v>254</v>
      </c>
      <c r="E130" s="216" t="s">
        <v>18</v>
      </c>
      <c r="F130" s="48">
        <v>472</v>
      </c>
      <c r="G130" s="217">
        <v>135</v>
      </c>
      <c r="H130" s="222">
        <f t="shared" si="8"/>
        <v>63720</v>
      </c>
    </row>
    <row r="131" spans="1:8" x14ac:dyDescent="0.2">
      <c r="A131" s="220" t="s">
        <v>19</v>
      </c>
      <c r="B131" s="94" t="s">
        <v>259</v>
      </c>
      <c r="C131" s="221" t="s">
        <v>125</v>
      </c>
      <c r="D131" s="221" t="s">
        <v>254</v>
      </c>
      <c r="E131" s="216" t="s">
        <v>18</v>
      </c>
      <c r="F131" s="48">
        <v>1</v>
      </c>
      <c r="G131" s="217">
        <v>135</v>
      </c>
      <c r="H131" s="222">
        <f t="shared" si="8"/>
        <v>135</v>
      </c>
    </row>
    <row r="132" spans="1:8" x14ac:dyDescent="0.2">
      <c r="A132" s="220" t="s">
        <v>19</v>
      </c>
      <c r="B132" s="94" t="s">
        <v>62</v>
      </c>
      <c r="C132" s="221" t="s">
        <v>125</v>
      </c>
      <c r="D132" s="3" t="s">
        <v>254</v>
      </c>
      <c r="E132" s="7" t="s">
        <v>18</v>
      </c>
      <c r="F132" s="7">
        <v>43</v>
      </c>
      <c r="G132" s="7">
        <v>135</v>
      </c>
      <c r="H132" s="222">
        <f t="shared" si="8"/>
        <v>5805</v>
      </c>
    </row>
    <row r="133" spans="1:8" x14ac:dyDescent="0.2">
      <c r="A133" s="220" t="s">
        <v>19</v>
      </c>
      <c r="B133" s="94" t="s">
        <v>253</v>
      </c>
      <c r="C133" s="221" t="s">
        <v>125</v>
      </c>
      <c r="D133" s="221" t="s">
        <v>254</v>
      </c>
      <c r="E133" s="216" t="s">
        <v>18</v>
      </c>
      <c r="F133" s="48">
        <v>10</v>
      </c>
      <c r="G133" s="217">
        <v>135</v>
      </c>
      <c r="H133" s="222">
        <f t="shared" si="8"/>
        <v>1350</v>
      </c>
    </row>
    <row r="134" spans="1:8" x14ac:dyDescent="0.2">
      <c r="A134" s="220" t="s">
        <v>19</v>
      </c>
      <c r="B134" s="94" t="s">
        <v>64</v>
      </c>
      <c r="C134" s="221" t="s">
        <v>125</v>
      </c>
      <c r="D134" s="221" t="s">
        <v>254</v>
      </c>
      <c r="E134" s="216" t="s">
        <v>18</v>
      </c>
      <c r="F134" s="48">
        <v>45</v>
      </c>
      <c r="G134" s="217">
        <v>135</v>
      </c>
      <c r="H134" s="222">
        <f t="shared" si="8"/>
        <v>6075</v>
      </c>
    </row>
    <row r="135" spans="1:8" x14ac:dyDescent="0.2">
      <c r="A135" s="220" t="s">
        <v>19</v>
      </c>
      <c r="B135" s="94" t="s">
        <v>70</v>
      </c>
      <c r="C135" s="221" t="s">
        <v>125</v>
      </c>
      <c r="D135" s="221" t="s">
        <v>254</v>
      </c>
      <c r="E135" s="216" t="s">
        <v>18</v>
      </c>
      <c r="F135" s="48">
        <v>9</v>
      </c>
      <c r="G135" s="217">
        <v>135</v>
      </c>
      <c r="H135" s="222">
        <f t="shared" si="8"/>
        <v>1215</v>
      </c>
    </row>
    <row r="136" spans="1:8" x14ac:dyDescent="0.2">
      <c r="A136" s="220" t="s">
        <v>19</v>
      </c>
      <c r="B136" s="94" t="s">
        <v>71</v>
      </c>
      <c r="C136" s="221" t="s">
        <v>125</v>
      </c>
      <c r="D136" s="221" t="s">
        <v>254</v>
      </c>
      <c r="E136" s="216" t="s">
        <v>18</v>
      </c>
      <c r="F136" s="48">
        <v>19</v>
      </c>
      <c r="G136" s="217">
        <v>135</v>
      </c>
      <c r="H136" s="222">
        <f t="shared" si="8"/>
        <v>2565</v>
      </c>
    </row>
    <row r="137" spans="1:8" x14ac:dyDescent="0.2">
      <c r="A137" s="220" t="s">
        <v>19</v>
      </c>
      <c r="B137" s="94" t="s">
        <v>72</v>
      </c>
      <c r="C137" s="221" t="s">
        <v>125</v>
      </c>
      <c r="D137" s="221" t="s">
        <v>254</v>
      </c>
      <c r="E137" s="216" t="s">
        <v>18</v>
      </c>
      <c r="F137" s="48">
        <v>11</v>
      </c>
      <c r="G137" s="217">
        <v>135</v>
      </c>
      <c r="H137" s="222">
        <f t="shared" si="8"/>
        <v>1485</v>
      </c>
    </row>
    <row r="138" spans="1:8" x14ac:dyDescent="0.2">
      <c r="A138" s="220" t="s">
        <v>19</v>
      </c>
      <c r="B138" s="94" t="s">
        <v>74</v>
      </c>
      <c r="C138" s="221" t="s">
        <v>125</v>
      </c>
      <c r="D138" s="221" t="s">
        <v>254</v>
      </c>
      <c r="E138" s="216" t="s">
        <v>18</v>
      </c>
      <c r="F138" s="48">
        <v>14</v>
      </c>
      <c r="G138" s="217">
        <v>135</v>
      </c>
      <c r="H138" s="222">
        <f t="shared" si="8"/>
        <v>1890</v>
      </c>
    </row>
    <row r="139" spans="1:8" x14ac:dyDescent="0.2">
      <c r="A139" s="220" t="s">
        <v>19</v>
      </c>
      <c r="B139" s="94" t="s">
        <v>75</v>
      </c>
      <c r="C139" s="221" t="s">
        <v>125</v>
      </c>
      <c r="D139" s="221" t="s">
        <v>254</v>
      </c>
      <c r="E139" s="216" t="s">
        <v>18</v>
      </c>
      <c r="F139" s="48">
        <v>67</v>
      </c>
      <c r="G139" s="217">
        <v>135</v>
      </c>
      <c r="H139" s="222">
        <f t="shared" si="8"/>
        <v>9045</v>
      </c>
    </row>
    <row r="140" spans="1:8" x14ac:dyDescent="0.2">
      <c r="A140" s="220" t="s">
        <v>19</v>
      </c>
      <c r="B140" s="94" t="s">
        <v>82</v>
      </c>
      <c r="C140" s="221" t="s">
        <v>125</v>
      </c>
      <c r="D140" s="221" t="s">
        <v>254</v>
      </c>
      <c r="E140" s="216" t="s">
        <v>18</v>
      </c>
      <c r="F140" s="48">
        <v>7</v>
      </c>
      <c r="G140" s="217">
        <v>135</v>
      </c>
      <c r="H140" s="222">
        <f t="shared" si="8"/>
        <v>945</v>
      </c>
    </row>
    <row r="141" spans="1:8" x14ac:dyDescent="0.2">
      <c r="A141" s="220" t="s">
        <v>19</v>
      </c>
      <c r="B141" s="94" t="s">
        <v>77</v>
      </c>
      <c r="C141" s="221" t="s">
        <v>125</v>
      </c>
      <c r="D141" s="221" t="s">
        <v>254</v>
      </c>
      <c r="E141" s="216" t="s">
        <v>18</v>
      </c>
      <c r="F141" s="48">
        <v>5</v>
      </c>
      <c r="G141" s="217">
        <v>135</v>
      </c>
      <c r="H141" s="222">
        <f t="shared" si="8"/>
        <v>675</v>
      </c>
    </row>
    <row r="142" spans="1:8" x14ac:dyDescent="0.2">
      <c r="A142" s="220" t="s">
        <v>19</v>
      </c>
      <c r="B142" s="94" t="s">
        <v>256</v>
      </c>
      <c r="C142" s="221" t="s">
        <v>125</v>
      </c>
      <c r="D142" s="221" t="s">
        <v>254</v>
      </c>
      <c r="E142" s="216" t="s">
        <v>18</v>
      </c>
      <c r="F142" s="48">
        <v>1</v>
      </c>
      <c r="G142" s="217">
        <v>135</v>
      </c>
      <c r="H142" s="222">
        <f t="shared" si="8"/>
        <v>135</v>
      </c>
    </row>
    <row r="143" spans="1:8" x14ac:dyDescent="0.2">
      <c r="A143" s="220" t="s">
        <v>19</v>
      </c>
      <c r="B143" s="94" t="s">
        <v>257</v>
      </c>
      <c r="C143" s="221" t="s">
        <v>125</v>
      </c>
      <c r="D143" s="221" t="s">
        <v>254</v>
      </c>
      <c r="E143" s="216" t="s">
        <v>18</v>
      </c>
      <c r="F143" s="48">
        <v>3</v>
      </c>
      <c r="G143" s="217">
        <v>135</v>
      </c>
      <c r="H143" s="222">
        <f t="shared" si="8"/>
        <v>405</v>
      </c>
    </row>
    <row r="144" spans="1:8" x14ac:dyDescent="0.2">
      <c r="A144" s="220" t="s">
        <v>19</v>
      </c>
      <c r="B144" s="94" t="s">
        <v>78</v>
      </c>
      <c r="C144" s="221" t="s">
        <v>125</v>
      </c>
      <c r="D144" s="221" t="s">
        <v>254</v>
      </c>
      <c r="E144" s="216" t="s">
        <v>18</v>
      </c>
      <c r="F144" s="48">
        <v>42</v>
      </c>
      <c r="G144" s="217">
        <v>135</v>
      </c>
      <c r="H144" s="222">
        <f t="shared" si="8"/>
        <v>5670</v>
      </c>
    </row>
    <row r="145" spans="1:8" x14ac:dyDescent="0.2">
      <c r="A145" s="220" t="s">
        <v>19</v>
      </c>
      <c r="B145" s="94" t="s">
        <v>79</v>
      </c>
      <c r="C145" s="221" t="s">
        <v>125</v>
      </c>
      <c r="D145" s="221" t="s">
        <v>254</v>
      </c>
      <c r="E145" s="216" t="s">
        <v>18</v>
      </c>
      <c r="F145" s="48">
        <v>6</v>
      </c>
      <c r="G145" s="217">
        <v>135</v>
      </c>
      <c r="H145" s="222">
        <f t="shared" si="8"/>
        <v>810</v>
      </c>
    </row>
    <row r="146" spans="1:8" x14ac:dyDescent="0.2">
      <c r="A146" s="215" t="s">
        <v>7</v>
      </c>
      <c r="B146" s="94"/>
      <c r="C146" s="33"/>
      <c r="D146" s="221"/>
      <c r="E146" s="216"/>
      <c r="F146" s="48"/>
      <c r="G146" s="217"/>
      <c r="H146" s="218">
        <f>SUM(H128:H145)</f>
        <v>105840</v>
      </c>
    </row>
    <row r="147" spans="1:8" ht="14.45" customHeight="1" x14ac:dyDescent="0.2">
      <c r="A147" s="270" t="s">
        <v>210</v>
      </c>
      <c r="B147" s="271"/>
      <c r="C147" s="271"/>
      <c r="D147" s="271"/>
      <c r="E147" s="271"/>
      <c r="F147" s="271"/>
      <c r="G147" s="272"/>
      <c r="H147" s="34">
        <f>H126+H115+H106+H103+H94+H89+H69+H83+H52+H39+H20+H30+H25+H118+H146+H57</f>
        <v>4349240</v>
      </c>
    </row>
    <row r="148" spans="1:8" ht="14.45" customHeight="1" x14ac:dyDescent="0.2">
      <c r="A148" s="145"/>
      <c r="B148" s="145"/>
      <c r="C148" s="145"/>
      <c r="D148" s="145"/>
      <c r="E148" s="145"/>
      <c r="F148" s="145"/>
      <c r="G148" s="145"/>
      <c r="H148" s="8"/>
    </row>
    <row r="150" spans="1:8" x14ac:dyDescent="0.2">
      <c r="A150" s="9" t="s">
        <v>16</v>
      </c>
    </row>
  </sheetData>
  <autoFilter ref="A3:H147" xr:uid="{00000000-0001-0000-0200-000000000000}"/>
  <mergeCells count="3">
    <mergeCell ref="D5:H5"/>
    <mergeCell ref="D13:H13"/>
    <mergeCell ref="A147:G147"/>
  </mergeCells>
  <phoneticPr fontId="1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41"/>
  <sheetViews>
    <sheetView tabSelected="1" zoomScaleNormal="100" workbookViewId="0">
      <pane ySplit="4" topLeftCell="A5" activePane="bottomLeft" state="frozen"/>
      <selection activeCell="B4" sqref="B4"/>
      <selection pane="bottomLeft" activeCell="C10" sqref="C10"/>
    </sheetView>
  </sheetViews>
  <sheetFormatPr defaultColWidth="8.7109375" defaultRowHeight="12.75" x14ac:dyDescent="0.2"/>
  <cols>
    <col min="1" max="1" width="4.7109375" style="9" customWidth="1"/>
    <col min="2" max="2" width="23.140625" style="9" customWidth="1"/>
    <col min="3" max="3" width="27.85546875" style="9" customWidth="1"/>
    <col min="4" max="4" width="21.7109375" style="9" customWidth="1"/>
    <col min="5" max="7" width="8.7109375" style="9"/>
    <col min="8" max="8" width="12.5703125" style="9" customWidth="1"/>
    <col min="9" max="9" width="13.85546875" style="9" customWidth="1"/>
    <col min="10" max="19" width="8.7109375" style="9"/>
    <col min="20" max="20" width="11.28515625" style="9" bestFit="1" customWidth="1"/>
    <col min="21" max="16384" width="8.7109375" style="9"/>
  </cols>
  <sheetData>
    <row r="1" spans="1:20" ht="21" customHeight="1" x14ac:dyDescent="0.3">
      <c r="A1" s="36" t="s">
        <v>155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1:20" ht="15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</row>
    <row r="3" spans="1:20" ht="15" x14ac:dyDescent="0.25">
      <c r="A3" s="285" t="s">
        <v>14</v>
      </c>
      <c r="B3" s="286" t="s">
        <v>15</v>
      </c>
      <c r="C3" s="63"/>
      <c r="D3" s="286" t="s">
        <v>152</v>
      </c>
      <c r="E3" s="273" t="s">
        <v>20</v>
      </c>
      <c r="F3" s="274"/>
      <c r="G3" s="274"/>
      <c r="H3" s="274"/>
      <c r="I3" s="275"/>
      <c r="J3" s="273" t="s">
        <v>21</v>
      </c>
      <c r="K3" s="274"/>
      <c r="L3" s="274"/>
      <c r="M3" s="274"/>
      <c r="N3" s="274"/>
      <c r="O3" s="274"/>
      <c r="P3" s="274"/>
      <c r="Q3" s="275"/>
      <c r="R3" s="276" t="s">
        <v>85</v>
      </c>
      <c r="S3" s="278" t="s">
        <v>86</v>
      </c>
      <c r="T3" s="280" t="s">
        <v>87</v>
      </c>
    </row>
    <row r="4" spans="1:20" ht="15" x14ac:dyDescent="0.25">
      <c r="A4" s="285"/>
      <c r="B4" s="287"/>
      <c r="C4" s="64" t="s">
        <v>84</v>
      </c>
      <c r="D4" s="287"/>
      <c r="E4" s="27">
        <v>2023</v>
      </c>
      <c r="F4" s="27">
        <v>2024</v>
      </c>
      <c r="G4" s="27">
        <v>2025</v>
      </c>
      <c r="H4" s="27">
        <v>2026</v>
      </c>
      <c r="I4" s="27">
        <v>2027</v>
      </c>
      <c r="J4" s="27">
        <v>2028</v>
      </c>
      <c r="K4" s="27">
        <v>2029</v>
      </c>
      <c r="L4" s="27">
        <v>2030</v>
      </c>
      <c r="M4" s="27">
        <v>2031</v>
      </c>
      <c r="N4" s="27">
        <v>2032</v>
      </c>
      <c r="O4" s="27">
        <v>2033</v>
      </c>
      <c r="P4" s="27">
        <v>2034</v>
      </c>
      <c r="Q4" s="27">
        <v>2035</v>
      </c>
      <c r="R4" s="277"/>
      <c r="S4" s="279"/>
      <c r="T4" s="281"/>
    </row>
    <row r="5" spans="1:20" ht="14.45" customHeight="1" x14ac:dyDescent="0.25">
      <c r="A5" s="282" t="s">
        <v>83</v>
      </c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4"/>
    </row>
    <row r="6" spans="1:20" ht="75" x14ac:dyDescent="0.25">
      <c r="A6" s="37">
        <v>1</v>
      </c>
      <c r="B6" s="37" t="s">
        <v>61</v>
      </c>
      <c r="C6" s="68" t="str">
        <f>'2. Lühiajaline lahtikirjutatuna'!A4</f>
        <v>Uue puurkaevpumpla rajamine Haaslava külas Nurme tn ja De110 veetorustiku rajamine Laane teel</v>
      </c>
      <c r="D6" s="68">
        <f>'2. Lühiajaline lahtikirjutatuna'!H14</f>
        <v>230000</v>
      </c>
      <c r="E6" s="170">
        <v>230000</v>
      </c>
      <c r="F6" s="170"/>
      <c r="G6" s="170"/>
      <c r="H6" s="170"/>
      <c r="I6" s="171"/>
      <c r="J6" s="66"/>
      <c r="K6" s="66"/>
      <c r="L6" s="66"/>
      <c r="M6" s="66"/>
      <c r="N6" s="66"/>
      <c r="O6" s="66"/>
      <c r="P6" s="66"/>
      <c r="Q6" s="66"/>
      <c r="R6" s="170">
        <f>SUM(E6:I6)</f>
        <v>230000</v>
      </c>
      <c r="S6" s="66">
        <f>SUM(J6:Q6)</f>
        <v>0</v>
      </c>
      <c r="T6" s="37">
        <f>SUM(R6:S6)</f>
        <v>230000</v>
      </c>
    </row>
    <row r="7" spans="1:20" ht="28.5" customHeight="1" x14ac:dyDescent="0.25">
      <c r="A7" s="37"/>
      <c r="B7" s="37" t="s">
        <v>61</v>
      </c>
      <c r="C7" s="68" t="str">
        <f>'2. Lühiajaline lahtikirjutatuna'!A15</f>
        <v>Laane tn joogiveepuhasti rekonstrueerimine</v>
      </c>
      <c r="D7" s="68">
        <f>'2. Lühiajaline lahtikirjutatuna'!H18</f>
        <v>90000</v>
      </c>
      <c r="E7" s="170">
        <v>90000</v>
      </c>
      <c r="F7" s="170"/>
      <c r="G7" s="170"/>
      <c r="H7" s="170"/>
      <c r="I7" s="171"/>
      <c r="J7" s="66"/>
      <c r="K7" s="66"/>
      <c r="L7" s="66"/>
      <c r="M7" s="66"/>
      <c r="N7" s="66"/>
      <c r="O7" s="66"/>
      <c r="P7" s="66"/>
      <c r="Q7" s="66"/>
      <c r="R7" s="170">
        <f>SUM(E7:I7)</f>
        <v>90000</v>
      </c>
      <c r="S7" s="66">
        <f>SUM(J7:Q7)</f>
        <v>0</v>
      </c>
      <c r="T7" s="37">
        <f>SUM(R7:S7)</f>
        <v>90000</v>
      </c>
    </row>
    <row r="8" spans="1:20" ht="30" x14ac:dyDescent="0.25">
      <c r="A8" s="37">
        <v>2</v>
      </c>
      <c r="B8" s="37" t="s">
        <v>61</v>
      </c>
      <c r="C8" s="68" t="str">
        <f>'2. Lühiajaline lahtikirjutatuna'!A19</f>
        <v>Reoveepumplate rekonstrueerimine</v>
      </c>
      <c r="D8" s="68">
        <f>'2. Lühiajaline lahtikirjutatuna'!H22</f>
        <v>47000</v>
      </c>
      <c r="E8" s="170">
        <v>47000</v>
      </c>
      <c r="F8" s="170"/>
      <c r="G8" s="170"/>
      <c r="H8" s="170"/>
      <c r="I8" s="171"/>
      <c r="J8" s="66"/>
      <c r="K8" s="66"/>
      <c r="L8" s="66"/>
      <c r="M8" s="66"/>
      <c r="N8" s="66"/>
      <c r="O8" s="66"/>
      <c r="P8" s="66"/>
      <c r="Q8" s="66"/>
      <c r="R8" s="170">
        <f t="shared" ref="R8:R34" si="0">SUM(E8:I8)</f>
        <v>47000</v>
      </c>
      <c r="S8" s="66">
        <f t="shared" ref="S8:S34" si="1">SUM(J8:Q8)</f>
        <v>0</v>
      </c>
      <c r="T8" s="37">
        <f t="shared" ref="T8:T34" si="2">SUM(R8:S8)</f>
        <v>47000</v>
      </c>
    </row>
    <row r="9" spans="1:20" ht="30.95" customHeight="1" x14ac:dyDescent="0.25">
      <c r="A9" s="37">
        <v>3</v>
      </c>
      <c r="B9" s="37" t="s">
        <v>64</v>
      </c>
      <c r="C9" s="68" t="str">
        <f>'2. Lühiajaline lahtikirjutatuna'!A23</f>
        <v>Veetorustiku rajamine Põiktänaval</v>
      </c>
      <c r="D9" s="161">
        <f>'2. Lühiajaline lahtikirjutatuna'!H25</f>
        <v>13000</v>
      </c>
      <c r="E9" s="170"/>
      <c r="F9" s="170"/>
      <c r="G9" s="171"/>
      <c r="H9" s="171"/>
      <c r="I9" s="170">
        <v>13000</v>
      </c>
      <c r="J9" s="66"/>
      <c r="K9" s="66"/>
      <c r="L9" s="66"/>
      <c r="M9" s="66"/>
      <c r="N9" s="66"/>
      <c r="O9" s="66"/>
      <c r="P9" s="66"/>
      <c r="Q9" s="66"/>
      <c r="R9" s="170">
        <f t="shared" si="0"/>
        <v>13000</v>
      </c>
      <c r="S9" s="66">
        <f t="shared" si="1"/>
        <v>0</v>
      </c>
      <c r="T9" s="37">
        <f t="shared" si="2"/>
        <v>13000</v>
      </c>
    </row>
    <row r="10" spans="1:20" ht="30" x14ac:dyDescent="0.25">
      <c r="A10" s="37">
        <v>4</v>
      </c>
      <c r="B10" s="37" t="s">
        <v>64</v>
      </c>
      <c r="C10" s="68" t="str">
        <f>'2. Lühiajaline lahtikirjutatuna'!A26</f>
        <v xml:space="preserve">Roiu reoveepuhasti rekonstrueerimine </v>
      </c>
      <c r="D10" s="161">
        <f>'2. Lühiajaline lahtikirjutatuna'!H42</f>
        <v>3340410</v>
      </c>
      <c r="E10" s="170"/>
      <c r="F10" s="170">
        <v>668082</v>
      </c>
      <c r="G10" s="170">
        <v>1336164</v>
      </c>
      <c r="H10" s="170">
        <v>1336164</v>
      </c>
      <c r="I10" s="171"/>
      <c r="J10" s="66"/>
      <c r="K10" s="66"/>
      <c r="L10" s="66"/>
      <c r="M10" s="66"/>
      <c r="N10" s="66"/>
      <c r="O10" s="66"/>
      <c r="P10" s="66"/>
      <c r="Q10" s="66"/>
      <c r="R10" s="170">
        <f t="shared" si="0"/>
        <v>3340410</v>
      </c>
      <c r="S10" s="66">
        <f t="shared" si="1"/>
        <v>0</v>
      </c>
      <c r="T10" s="37">
        <f t="shared" si="2"/>
        <v>3340410</v>
      </c>
    </row>
    <row r="11" spans="1:20" ht="60" x14ac:dyDescent="0.25">
      <c r="A11" s="37">
        <v>5</v>
      </c>
      <c r="B11" s="37" t="s">
        <v>72</v>
      </c>
      <c r="C11" s="68" t="str">
        <f>'2. Lühiajaline lahtikirjutatuna'!A43</f>
        <v>Järvselja joogiveepuhasti, reoveepumpla ja reoveepuhasti rekonstrueerimine</v>
      </c>
      <c r="D11" s="161">
        <f>'2. Lühiajaline lahtikirjutatuna'!H50</f>
        <v>188000</v>
      </c>
      <c r="E11" s="170"/>
      <c r="F11" s="171">
        <v>188000</v>
      </c>
      <c r="G11" s="171"/>
      <c r="H11" s="170"/>
      <c r="I11" s="171"/>
      <c r="J11" s="66"/>
      <c r="K11" s="66"/>
      <c r="L11" s="66"/>
      <c r="M11" s="66"/>
      <c r="N11" s="66"/>
      <c r="O11" s="66"/>
      <c r="P11" s="66"/>
      <c r="Q11" s="66"/>
      <c r="R11" s="170">
        <f t="shared" si="0"/>
        <v>188000</v>
      </c>
      <c r="S11" s="66">
        <f t="shared" si="1"/>
        <v>0</v>
      </c>
      <c r="T11" s="37">
        <f t="shared" si="2"/>
        <v>188000</v>
      </c>
    </row>
    <row r="12" spans="1:20" ht="45" x14ac:dyDescent="0.25">
      <c r="A12" s="37">
        <v>6</v>
      </c>
      <c r="B12" s="37" t="s">
        <v>74</v>
      </c>
      <c r="C12" s="68" t="str">
        <f>'2. Lühiajaline lahtikirjutatuna'!A51</f>
        <v>Kaagvere-Roiu survekanalisatsiooni rajamine</v>
      </c>
      <c r="D12" s="161">
        <f>'2. Lühiajaline lahtikirjutatuna'!H56</f>
        <v>648000</v>
      </c>
      <c r="E12" s="170"/>
      <c r="F12" s="171"/>
      <c r="G12" s="171"/>
      <c r="H12" s="170">
        <v>583200</v>
      </c>
      <c r="I12" s="170">
        <v>64800</v>
      </c>
      <c r="J12" s="66"/>
      <c r="K12" s="66"/>
      <c r="L12" s="66"/>
      <c r="M12" s="66"/>
      <c r="N12" s="66"/>
      <c r="O12" s="66"/>
      <c r="P12" s="66"/>
      <c r="Q12" s="66"/>
      <c r="R12" s="170">
        <f t="shared" si="0"/>
        <v>648000</v>
      </c>
      <c r="S12" s="66">
        <f t="shared" si="1"/>
        <v>0</v>
      </c>
      <c r="T12" s="37">
        <f t="shared" si="2"/>
        <v>648000</v>
      </c>
    </row>
    <row r="13" spans="1:20" ht="45" x14ac:dyDescent="0.25">
      <c r="A13" s="37">
        <v>7</v>
      </c>
      <c r="B13" s="37" t="s">
        <v>74</v>
      </c>
      <c r="C13" s="68" t="str">
        <f>'2. Lühiajaline lahtikirjutatuna'!A60</f>
        <v>Kaagvere ÜVK rekonstrueerimine ja laiendamine</v>
      </c>
      <c r="D13" s="161">
        <f>'2. Lühiajaline lahtikirjutatuna'!H68</f>
        <v>184300</v>
      </c>
      <c r="E13" s="170"/>
      <c r="F13" s="171">
        <v>184300</v>
      </c>
      <c r="G13" s="171"/>
      <c r="H13" s="170"/>
      <c r="I13" s="171"/>
      <c r="J13" s="66"/>
      <c r="K13" s="66"/>
      <c r="L13" s="66"/>
      <c r="M13" s="66"/>
      <c r="N13" s="66"/>
      <c r="O13" s="66"/>
      <c r="P13" s="66"/>
      <c r="Q13" s="66"/>
      <c r="R13" s="170">
        <f t="shared" si="0"/>
        <v>184300</v>
      </c>
      <c r="S13" s="66">
        <f t="shared" si="1"/>
        <v>0</v>
      </c>
      <c r="T13" s="37">
        <f t="shared" si="2"/>
        <v>184300</v>
      </c>
    </row>
    <row r="14" spans="1:20" ht="45" x14ac:dyDescent="0.25">
      <c r="A14" s="37">
        <v>8</v>
      </c>
      <c r="B14" s="37" t="s">
        <v>75</v>
      </c>
      <c r="C14" s="68" t="str">
        <f>'2. Lühiajaline lahtikirjutatuna'!A69</f>
        <v>Melliste ÜVK rekonstrueerimine ja laiendamine</v>
      </c>
      <c r="D14" s="68">
        <f>'2. Lühiajaline lahtikirjutatuna'!H80</f>
        <v>1134600</v>
      </c>
      <c r="E14" s="171"/>
      <c r="F14" s="171"/>
      <c r="G14" s="171"/>
      <c r="H14" s="170">
        <v>113460</v>
      </c>
      <c r="I14" s="170">
        <v>1021140</v>
      </c>
      <c r="J14" s="66"/>
      <c r="K14" s="66"/>
      <c r="L14" s="66"/>
      <c r="M14" s="66"/>
      <c r="N14" s="66"/>
      <c r="O14" s="66"/>
      <c r="P14" s="66"/>
      <c r="Q14" s="66"/>
      <c r="R14" s="170">
        <f t="shared" si="0"/>
        <v>1134600</v>
      </c>
      <c r="S14" s="66">
        <f t="shared" si="1"/>
        <v>0</v>
      </c>
      <c r="T14" s="37">
        <f t="shared" si="2"/>
        <v>1134600</v>
      </c>
    </row>
    <row r="15" spans="1:20" ht="45" x14ac:dyDescent="0.25">
      <c r="A15" s="37">
        <v>9</v>
      </c>
      <c r="B15" s="37" t="s">
        <v>82</v>
      </c>
      <c r="C15" s="68" t="str">
        <f>'2. Lühiajaline lahtikirjutatuna'!A81</f>
        <v>Poka küla ÜVK rajamine ja rekonstrueerimine ning ühendamine Melliste ÜVK-ga</v>
      </c>
      <c r="D15" s="68">
        <f>'2. Lühiajaline lahtikirjutatuna'!H89</f>
        <v>186400</v>
      </c>
      <c r="E15" s="171"/>
      <c r="F15" s="171"/>
      <c r="G15" s="171"/>
      <c r="H15" s="170"/>
      <c r="I15" s="170">
        <v>186400</v>
      </c>
      <c r="J15" s="66"/>
      <c r="K15" s="66"/>
      <c r="L15" s="66"/>
      <c r="M15" s="66"/>
      <c r="N15" s="66"/>
      <c r="O15" s="66"/>
      <c r="P15" s="66"/>
      <c r="Q15" s="66"/>
      <c r="R15" s="170">
        <f t="shared" si="0"/>
        <v>186400</v>
      </c>
      <c r="S15" s="66">
        <f t="shared" si="1"/>
        <v>0</v>
      </c>
      <c r="T15" s="37">
        <f t="shared" si="2"/>
        <v>186400</v>
      </c>
    </row>
    <row r="16" spans="1:20" ht="30" x14ac:dyDescent="0.25">
      <c r="A16" s="37">
        <v>10</v>
      </c>
      <c r="B16" s="37" t="s">
        <v>77</v>
      </c>
      <c r="C16" s="68" t="str">
        <f>'2. Lühiajaline lahtikirjutatuna'!A90</f>
        <v>Mäksa kanalisatsioonivõrgu rekonstrueerimine</v>
      </c>
      <c r="D16" s="161">
        <f>'2. Lühiajaline lahtikirjutatuna'!H104</f>
        <v>328500</v>
      </c>
      <c r="E16" s="170"/>
      <c r="F16" s="171"/>
      <c r="G16" s="171"/>
      <c r="H16" s="171"/>
      <c r="I16" s="170">
        <v>328500</v>
      </c>
      <c r="J16" s="66"/>
      <c r="K16" s="66"/>
      <c r="L16" s="66"/>
      <c r="M16" s="66"/>
      <c r="N16" s="66"/>
      <c r="O16" s="66"/>
      <c r="P16" s="66"/>
      <c r="Q16" s="66"/>
      <c r="R16" s="170">
        <f t="shared" si="0"/>
        <v>328500</v>
      </c>
      <c r="S16" s="66">
        <f t="shared" si="1"/>
        <v>0</v>
      </c>
      <c r="T16" s="37">
        <f t="shared" si="2"/>
        <v>328500</v>
      </c>
    </row>
    <row r="17" spans="1:20" ht="60" x14ac:dyDescent="0.25">
      <c r="A17" s="37">
        <v>11</v>
      </c>
      <c r="B17" s="37" t="s">
        <v>79</v>
      </c>
      <c r="C17" s="68" t="str">
        <f>'2. Lühiajaline lahtikirjutatuna'!A105</f>
        <v>Võõpste küla ühiskanalisatsiooni rekonstrueerimine ja laiendamine</v>
      </c>
      <c r="D17" s="161">
        <f>'2. Lühiajaline lahtikirjutatuna'!H115</f>
        <v>267500</v>
      </c>
      <c r="E17" s="170"/>
      <c r="F17" s="171"/>
      <c r="G17" s="171">
        <v>267500</v>
      </c>
      <c r="H17" s="171"/>
      <c r="I17" s="170"/>
      <c r="J17" s="66"/>
      <c r="K17" s="66"/>
      <c r="L17" s="66"/>
      <c r="M17" s="66"/>
      <c r="N17" s="66"/>
      <c r="O17" s="66"/>
      <c r="P17" s="66"/>
      <c r="Q17" s="66"/>
      <c r="R17" s="170">
        <f t="shared" si="0"/>
        <v>267500</v>
      </c>
      <c r="S17" s="66">
        <f t="shared" si="1"/>
        <v>0</v>
      </c>
      <c r="T17" s="37">
        <f t="shared" si="2"/>
        <v>267500</v>
      </c>
    </row>
    <row r="18" spans="1:20" ht="45" x14ac:dyDescent="0.25">
      <c r="A18" s="37"/>
      <c r="B18" s="37"/>
      <c r="C18" s="237" t="s">
        <v>283</v>
      </c>
      <c r="D18" s="238">
        <f>SUM(D6:D17)</f>
        <v>6657710</v>
      </c>
      <c r="E18" s="66"/>
      <c r="F18" s="37"/>
      <c r="G18" s="37"/>
      <c r="H18" s="37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37"/>
    </row>
    <row r="19" spans="1:20" ht="30" x14ac:dyDescent="0.25">
      <c r="A19" s="37">
        <v>12</v>
      </c>
      <c r="B19" s="37" t="s">
        <v>88</v>
      </c>
      <c r="C19" s="68" t="str">
        <f>'3. Pikaajaline lahtikirjutatuna'!A4</f>
        <v>Aardla küla ÜVK ühendamine Aardlapalu-Haaslava ÜVK-ga</v>
      </c>
      <c r="D19" s="68">
        <f>'3. Pikaajaline lahtikirjutatuna'!H20</f>
        <v>444000</v>
      </c>
      <c r="E19" s="37"/>
      <c r="F19" s="37"/>
      <c r="G19" s="66"/>
      <c r="H19" s="37"/>
      <c r="I19" s="37"/>
      <c r="J19" s="172">
        <v>444000</v>
      </c>
      <c r="K19" s="172"/>
      <c r="L19" s="172"/>
      <c r="M19" s="172"/>
      <c r="N19" s="172"/>
      <c r="O19" s="172"/>
      <c r="P19" s="172"/>
      <c r="Q19" s="172"/>
      <c r="R19" s="66">
        <f t="shared" si="0"/>
        <v>0</v>
      </c>
      <c r="S19" s="172">
        <f t="shared" si="1"/>
        <v>444000</v>
      </c>
      <c r="T19" s="37">
        <f t="shared" si="2"/>
        <v>444000</v>
      </c>
    </row>
    <row r="20" spans="1:20" ht="30" x14ac:dyDescent="0.25">
      <c r="A20" s="37">
        <v>13</v>
      </c>
      <c r="B20" s="37" t="s">
        <v>88</v>
      </c>
      <c r="C20" s="68" t="str">
        <f>'3. Pikaajaline lahtikirjutatuna'!A21</f>
        <v>Aardla PK (7010) joogiveepuhasti rajamine</v>
      </c>
      <c r="D20" s="68">
        <f>'3. Pikaajaline lahtikirjutatuna'!H25</f>
        <v>168000</v>
      </c>
      <c r="E20" s="37"/>
      <c r="F20" s="37"/>
      <c r="G20" s="66"/>
      <c r="H20" s="37"/>
      <c r="I20" s="37"/>
      <c r="J20" s="172"/>
      <c r="K20" s="172">
        <v>168000</v>
      </c>
      <c r="L20" s="172"/>
      <c r="M20" s="172"/>
      <c r="N20" s="172"/>
      <c r="O20" s="172"/>
      <c r="P20" s="172"/>
      <c r="Q20" s="172"/>
      <c r="R20" s="66">
        <f t="shared" si="0"/>
        <v>0</v>
      </c>
      <c r="S20" s="172">
        <f t="shared" si="1"/>
        <v>168000</v>
      </c>
      <c r="T20" s="37">
        <f t="shared" si="2"/>
        <v>168000</v>
      </c>
    </row>
    <row r="21" spans="1:20" ht="29.45" customHeight="1" x14ac:dyDescent="0.25">
      <c r="A21" s="37">
        <v>14</v>
      </c>
      <c r="B21" s="37" t="s">
        <v>88</v>
      </c>
      <c r="C21" s="68" t="str">
        <f>'3. Pikaajaline lahtikirjutatuna'!A26</f>
        <v>Aardlapalu ÜVK arendustööd</v>
      </c>
      <c r="D21" s="68">
        <f>'3. Pikaajaline lahtikirjutatuna'!H30</f>
        <v>25500</v>
      </c>
      <c r="E21" s="37"/>
      <c r="F21" s="37"/>
      <c r="G21" s="66"/>
      <c r="H21" s="37"/>
      <c r="I21" s="37"/>
      <c r="J21" s="172">
        <v>25500</v>
      </c>
      <c r="K21" s="172"/>
      <c r="L21" s="172"/>
      <c r="M21" s="172"/>
      <c r="N21" s="172"/>
      <c r="O21" s="172"/>
      <c r="P21" s="172"/>
      <c r="Q21" s="172"/>
      <c r="R21" s="66">
        <f t="shared" si="0"/>
        <v>0</v>
      </c>
      <c r="S21" s="172">
        <f t="shared" si="1"/>
        <v>25500</v>
      </c>
      <c r="T21" s="37">
        <f t="shared" si="2"/>
        <v>25500</v>
      </c>
    </row>
    <row r="22" spans="1:20" ht="30" x14ac:dyDescent="0.25">
      <c r="A22" s="37">
        <v>15</v>
      </c>
      <c r="B22" s="37" t="s">
        <v>61</v>
      </c>
      <c r="C22" s="68" t="str">
        <f>'3. Pikaajaline lahtikirjutatuna'!A31</f>
        <v>Haaslava küla ÜVK arendamine</v>
      </c>
      <c r="D22" s="68">
        <f>'3. Pikaajaline lahtikirjutatuna'!H39</f>
        <v>234000</v>
      </c>
      <c r="E22" s="37"/>
      <c r="F22" s="37"/>
      <c r="G22" s="66"/>
      <c r="H22" s="37"/>
      <c r="I22" s="37"/>
      <c r="J22" s="172">
        <v>234000</v>
      </c>
      <c r="K22" s="172"/>
      <c r="L22" s="172"/>
      <c r="M22" s="172"/>
      <c r="N22" s="172"/>
      <c r="O22" s="172"/>
      <c r="P22" s="172"/>
      <c r="Q22" s="172"/>
      <c r="R22" s="66">
        <f t="shared" si="0"/>
        <v>0</v>
      </c>
      <c r="S22" s="172">
        <f t="shared" si="1"/>
        <v>234000</v>
      </c>
      <c r="T22" s="37">
        <f t="shared" si="2"/>
        <v>234000</v>
      </c>
    </row>
    <row r="23" spans="1:20" ht="30" x14ac:dyDescent="0.25">
      <c r="A23" s="37">
        <v>16</v>
      </c>
      <c r="B23" s="37" t="s">
        <v>62</v>
      </c>
      <c r="C23" s="68" t="str">
        <f>'3. Pikaajaline lahtikirjutatuna'!A40</f>
        <v>Kurepalu ÜVK laiendamine Mõra ja Tuigo teel</v>
      </c>
      <c r="D23" s="68">
        <f>'3. Pikaajaline lahtikirjutatuna'!H52</f>
        <v>316200</v>
      </c>
      <c r="E23" s="37"/>
      <c r="F23" s="37"/>
      <c r="G23" s="66"/>
      <c r="H23" s="37"/>
      <c r="I23" s="37"/>
      <c r="J23" s="172"/>
      <c r="K23" s="172"/>
      <c r="L23" s="172"/>
      <c r="M23" s="172"/>
      <c r="N23" s="172">
        <v>316200</v>
      </c>
      <c r="O23" s="172"/>
      <c r="P23" s="172"/>
      <c r="Q23" s="172"/>
      <c r="R23" s="66">
        <f t="shared" si="0"/>
        <v>0</v>
      </c>
      <c r="S23" s="172">
        <f t="shared" si="1"/>
        <v>316200</v>
      </c>
      <c r="T23" s="37">
        <f t="shared" si="2"/>
        <v>316200</v>
      </c>
    </row>
    <row r="24" spans="1:20" ht="57.95" customHeight="1" x14ac:dyDescent="0.25">
      <c r="A24" s="37">
        <v>17</v>
      </c>
      <c r="B24" s="37" t="s">
        <v>64</v>
      </c>
      <c r="C24" s="68" t="str">
        <f>'3. Pikaajaline lahtikirjutatuna'!A53</f>
        <v>Roiu reoveepuhasti veetorustiku ja reoveepumpla Roiu_RKP_001 rekonstrueerimine (elekter-automaatika)</v>
      </c>
      <c r="D24" s="68">
        <f>'3. Pikaajaline lahtikirjutatuna'!H57</f>
        <v>157000</v>
      </c>
      <c r="E24" s="37"/>
      <c r="F24" s="37"/>
      <c r="G24" s="66"/>
      <c r="H24" s="37"/>
      <c r="I24" s="37"/>
      <c r="J24" s="172"/>
      <c r="K24" s="172"/>
      <c r="L24" s="172"/>
      <c r="M24" s="172"/>
      <c r="N24" s="172">
        <v>157000</v>
      </c>
      <c r="O24" s="172"/>
      <c r="P24" s="172"/>
      <c r="Q24" s="172"/>
      <c r="R24" s="66">
        <f t="shared" si="0"/>
        <v>0</v>
      </c>
      <c r="S24" s="172">
        <f t="shared" si="1"/>
        <v>157000</v>
      </c>
      <c r="T24" s="37">
        <f t="shared" si="2"/>
        <v>157000</v>
      </c>
    </row>
    <row r="25" spans="1:20" ht="30" x14ac:dyDescent="0.25">
      <c r="A25" s="37">
        <v>18</v>
      </c>
      <c r="B25" s="37" t="s">
        <v>64</v>
      </c>
      <c r="C25" s="68" t="str">
        <f>'3. Pikaajaline lahtikirjutatuna'!A58</f>
        <v>Roiu settekäitluskeskuse rajamine</v>
      </c>
      <c r="D25" s="161">
        <f>'3. Pikaajaline lahtikirjutatuna'!H69</f>
        <v>1020000</v>
      </c>
      <c r="E25" s="37"/>
      <c r="F25" s="37"/>
      <c r="G25" s="66"/>
      <c r="H25" s="37"/>
      <c r="I25" s="37"/>
      <c r="J25" s="172"/>
      <c r="K25" s="172">
        <v>510000</v>
      </c>
      <c r="L25" s="172">
        <v>510000</v>
      </c>
      <c r="M25" s="172"/>
      <c r="N25" s="172"/>
      <c r="O25" s="172"/>
      <c r="P25" s="172"/>
      <c r="Q25" s="172"/>
      <c r="R25" s="66">
        <f t="shared" si="0"/>
        <v>0</v>
      </c>
      <c r="S25" s="172">
        <f t="shared" si="1"/>
        <v>1020000</v>
      </c>
      <c r="T25" s="37">
        <f t="shared" si="2"/>
        <v>1020000</v>
      </c>
    </row>
    <row r="26" spans="1:20" ht="30" x14ac:dyDescent="0.25">
      <c r="A26" s="37">
        <v>19</v>
      </c>
      <c r="B26" s="37" t="s">
        <v>70</v>
      </c>
      <c r="C26" s="68" t="str">
        <f>'3. Pikaajaline lahtikirjutatuna'!A70</f>
        <v>Päkste ÜVK ühendamine Roiu aleviku ÜVK-ga</v>
      </c>
      <c r="D26" s="161">
        <f>'3. Pikaajaline lahtikirjutatuna'!H83</f>
        <v>479900</v>
      </c>
      <c r="E26" s="37"/>
      <c r="F26" s="37"/>
      <c r="G26" s="66"/>
      <c r="H26" s="37"/>
      <c r="I26" s="37"/>
      <c r="J26" s="172"/>
      <c r="K26" s="172"/>
      <c r="L26" s="172"/>
      <c r="M26" s="172">
        <v>479900</v>
      </c>
      <c r="N26" s="172"/>
      <c r="O26" s="172"/>
      <c r="P26" s="172"/>
      <c r="Q26" s="172"/>
      <c r="R26" s="66">
        <f t="shared" si="0"/>
        <v>0</v>
      </c>
      <c r="S26" s="172">
        <f t="shared" si="1"/>
        <v>479900</v>
      </c>
      <c r="T26" s="37">
        <f t="shared" si="2"/>
        <v>479900</v>
      </c>
    </row>
    <row r="27" spans="1:20" ht="30" x14ac:dyDescent="0.25">
      <c r="A27" s="37">
        <v>20</v>
      </c>
      <c r="B27" s="37" t="s">
        <v>74</v>
      </c>
      <c r="C27" s="68" t="str">
        <f>'3. Pikaajaline lahtikirjutatuna'!A90</f>
        <v>Kaagvere joogiveepuhasti rajamine</v>
      </c>
      <c r="D27" s="161">
        <f>'3. Pikaajaline lahtikirjutatuna'!H94</f>
        <v>110600</v>
      </c>
      <c r="E27" s="37"/>
      <c r="F27" s="37"/>
      <c r="G27" s="37"/>
      <c r="H27" s="37"/>
      <c r="I27" s="37"/>
      <c r="J27" s="172">
        <v>110600</v>
      </c>
      <c r="K27" s="172"/>
      <c r="L27" s="172"/>
      <c r="M27" s="172"/>
      <c r="N27" s="172"/>
      <c r="O27" s="172"/>
      <c r="P27" s="172"/>
      <c r="Q27" s="172"/>
      <c r="R27" s="66">
        <f t="shared" si="0"/>
        <v>0</v>
      </c>
      <c r="S27" s="172">
        <f t="shared" si="1"/>
        <v>110600</v>
      </c>
      <c r="T27" s="37">
        <f t="shared" si="2"/>
        <v>110600</v>
      </c>
    </row>
    <row r="28" spans="1:20" ht="57.95" customHeight="1" x14ac:dyDescent="0.25">
      <c r="A28" s="37">
        <v>21</v>
      </c>
      <c r="B28" s="37" t="s">
        <v>75</v>
      </c>
      <c r="C28" s="68" t="str">
        <f>'3. Pikaajaline lahtikirjutatuna'!A95</f>
        <v>Melliste reoveepumpla ja reoveepuhasti rekonstrueerimine, Melliste joogiveepuhasti rajamine</v>
      </c>
      <c r="D28" s="161">
        <f>'3. Pikaajaline lahtikirjutatuna'!H103</f>
        <v>320000</v>
      </c>
      <c r="E28" s="37"/>
      <c r="F28" s="37"/>
      <c r="G28" s="37"/>
      <c r="H28" s="37"/>
      <c r="I28" s="37"/>
      <c r="J28" s="172"/>
      <c r="K28" s="172"/>
      <c r="L28" s="172"/>
      <c r="M28" s="172">
        <v>320000</v>
      </c>
      <c r="N28" s="172"/>
      <c r="O28" s="172"/>
      <c r="P28" s="172"/>
      <c r="Q28" s="172"/>
      <c r="R28" s="66">
        <f t="shared" si="0"/>
        <v>0</v>
      </c>
      <c r="S28" s="172">
        <f t="shared" si="1"/>
        <v>320000</v>
      </c>
      <c r="T28" s="37">
        <f t="shared" si="2"/>
        <v>320000</v>
      </c>
    </row>
    <row r="29" spans="1:20" ht="60" x14ac:dyDescent="0.25">
      <c r="A29" s="37">
        <v>22</v>
      </c>
      <c r="B29" s="37" t="s">
        <v>99</v>
      </c>
      <c r="C29" s="68" t="str">
        <f>'3. Pikaajaline lahtikirjutatuna'!A84</f>
        <v xml:space="preserve">Ignase joogiveepuhasti, reoveepumpla ja reoveepuhasti rekonstrueerimine </v>
      </c>
      <c r="D29" s="68">
        <f>'3. Pikaajaline lahtikirjutatuna'!H89</f>
        <v>244000</v>
      </c>
      <c r="E29" s="37"/>
      <c r="F29" s="37"/>
      <c r="G29" s="66"/>
      <c r="H29" s="37"/>
      <c r="I29" s="37"/>
      <c r="J29" s="172">
        <v>244000</v>
      </c>
      <c r="K29" s="172"/>
      <c r="L29" s="172"/>
      <c r="M29" s="172"/>
      <c r="N29" s="172"/>
      <c r="O29" s="172"/>
      <c r="P29" s="172"/>
      <c r="Q29" s="172"/>
      <c r="R29" s="66">
        <f t="shared" si="0"/>
        <v>0</v>
      </c>
      <c r="S29" s="172">
        <f t="shared" si="1"/>
        <v>244000</v>
      </c>
      <c r="T29" s="37">
        <f t="shared" si="2"/>
        <v>244000</v>
      </c>
    </row>
    <row r="30" spans="1:20" ht="30" x14ac:dyDescent="0.25">
      <c r="A30" s="37">
        <v>23</v>
      </c>
      <c r="B30" s="37" t="s">
        <v>77</v>
      </c>
      <c r="C30" s="68" t="str">
        <f>'3. Pikaajaline lahtikirjutatuna'!A104</f>
        <v>Mäksa joogiveepuhasti rekonstrueerimine</v>
      </c>
      <c r="D30" s="68">
        <f>'3. Pikaajaline lahtikirjutatuna'!H106</f>
        <v>25000</v>
      </c>
      <c r="E30" s="37"/>
      <c r="F30" s="37"/>
      <c r="G30" s="66"/>
      <c r="H30" s="37"/>
      <c r="I30" s="37"/>
      <c r="J30" s="172">
        <v>25000</v>
      </c>
      <c r="K30" s="172"/>
      <c r="L30" s="172"/>
      <c r="M30" s="172"/>
      <c r="N30" s="172"/>
      <c r="O30" s="172"/>
      <c r="P30" s="172"/>
      <c r="Q30" s="172"/>
      <c r="R30" s="66">
        <f t="shared" si="0"/>
        <v>0</v>
      </c>
      <c r="S30" s="172">
        <f t="shared" si="1"/>
        <v>25000</v>
      </c>
      <c r="T30" s="37">
        <f t="shared" si="2"/>
        <v>25000</v>
      </c>
    </row>
    <row r="31" spans="1:20" ht="30" x14ac:dyDescent="0.25">
      <c r="A31" s="37">
        <v>24</v>
      </c>
      <c r="B31" s="65" t="s">
        <v>78</v>
      </c>
      <c r="C31" s="68" t="str">
        <f>'3. Pikaajaline lahtikirjutatuna'!A107</f>
        <v>Võnnu aleviku ÜVK laiendamine</v>
      </c>
      <c r="D31" s="68">
        <f>'3. Pikaajaline lahtikirjutatuna'!H115</f>
        <v>403000</v>
      </c>
      <c r="E31" s="37"/>
      <c r="F31" s="37"/>
      <c r="G31" s="37"/>
      <c r="H31" s="37"/>
      <c r="I31" s="37"/>
      <c r="J31" s="172"/>
      <c r="K31" s="172"/>
      <c r="L31" s="172">
        <v>403000</v>
      </c>
      <c r="M31" s="172"/>
      <c r="N31" s="172"/>
      <c r="O31" s="172"/>
      <c r="P31" s="172"/>
      <c r="Q31" s="172"/>
      <c r="R31" s="66">
        <f t="shared" si="0"/>
        <v>0</v>
      </c>
      <c r="S31" s="172">
        <f t="shared" si="1"/>
        <v>403000</v>
      </c>
      <c r="T31" s="37">
        <f t="shared" si="2"/>
        <v>403000</v>
      </c>
    </row>
    <row r="32" spans="1:20" ht="27.95" customHeight="1" x14ac:dyDescent="0.25">
      <c r="A32" s="37">
        <v>25</v>
      </c>
      <c r="B32" s="65" t="s">
        <v>78</v>
      </c>
      <c r="C32" s="68" t="str">
        <f>'3. Pikaajaline lahtikirjutatuna'!A116</f>
        <v>Võnnu reoveepuhasti päikesepargi rajamine</v>
      </c>
      <c r="D32" s="68">
        <f>'3. Pikaajaline lahtikirjutatuna'!H118</f>
        <v>100000</v>
      </c>
      <c r="E32" s="37"/>
      <c r="F32" s="37"/>
      <c r="G32" s="37"/>
      <c r="H32" s="37"/>
      <c r="I32" s="37"/>
      <c r="J32" s="172"/>
      <c r="K32" s="172"/>
      <c r="L32" s="172"/>
      <c r="M32" s="172"/>
      <c r="N32" s="172"/>
      <c r="O32" s="172"/>
      <c r="P32" s="172">
        <v>100000</v>
      </c>
      <c r="Q32" s="172"/>
      <c r="R32" s="66">
        <f t="shared" si="0"/>
        <v>0</v>
      </c>
      <c r="S32" s="172">
        <f t="shared" si="1"/>
        <v>100000</v>
      </c>
      <c r="T32" s="37">
        <f t="shared" si="2"/>
        <v>100000</v>
      </c>
    </row>
    <row r="33" spans="1:20" ht="15" x14ac:dyDescent="0.25">
      <c r="A33" s="37">
        <v>26</v>
      </c>
      <c r="B33" s="65" t="s">
        <v>79</v>
      </c>
      <c r="C33" s="68" t="str">
        <f>'3. Pikaajaline lahtikirjutatuna'!A119</f>
        <v>Võõpste puurkaevu rajamine</v>
      </c>
      <c r="D33" s="161">
        <f>'3. Pikaajaline lahtikirjutatuna'!H126</f>
        <v>196200</v>
      </c>
      <c r="E33" s="37"/>
      <c r="F33" s="37"/>
      <c r="G33" s="37"/>
      <c r="H33" s="37"/>
      <c r="I33" s="37"/>
      <c r="J33" s="172"/>
      <c r="K33" s="172">
        <v>196200</v>
      </c>
      <c r="L33" s="172"/>
      <c r="M33" s="172"/>
      <c r="N33" s="172"/>
      <c r="O33" s="172"/>
      <c r="P33" s="172"/>
      <c r="Q33" s="172"/>
      <c r="R33" s="66">
        <f t="shared" si="0"/>
        <v>0</v>
      </c>
      <c r="S33" s="172">
        <f t="shared" si="1"/>
        <v>196200</v>
      </c>
      <c r="T33" s="37">
        <f t="shared" si="2"/>
        <v>196200</v>
      </c>
    </row>
    <row r="34" spans="1:20" ht="43.5" customHeight="1" x14ac:dyDescent="0.25">
      <c r="A34" s="37">
        <v>27</v>
      </c>
      <c r="B34" s="223" t="s">
        <v>255</v>
      </c>
      <c r="C34" s="239" t="str">
        <f>'3. Pikaajaline lahtikirjutatuna'!A127</f>
        <v>Kaugloetavate veearvestite väljavahetamine Kastre valla asulates</v>
      </c>
      <c r="D34" s="240">
        <f>'3. Pikaajaline lahtikirjutatuna'!H146</f>
        <v>105840</v>
      </c>
      <c r="E34" s="38"/>
      <c r="F34" s="38"/>
      <c r="G34" s="38"/>
      <c r="H34" s="38"/>
      <c r="I34" s="38"/>
      <c r="J34" s="172"/>
      <c r="K34" s="172"/>
      <c r="L34" s="172"/>
      <c r="M34" s="172"/>
      <c r="N34" s="172"/>
      <c r="O34" s="172">
        <v>105840</v>
      </c>
      <c r="P34" s="172"/>
      <c r="Q34" s="172"/>
      <c r="R34" s="66">
        <f t="shared" si="0"/>
        <v>0</v>
      </c>
      <c r="S34" s="172">
        <f t="shared" si="1"/>
        <v>105840</v>
      </c>
      <c r="T34" s="37">
        <f t="shared" si="2"/>
        <v>105840</v>
      </c>
    </row>
    <row r="35" spans="1:20" ht="45" x14ac:dyDescent="0.25">
      <c r="A35" s="35"/>
      <c r="B35" s="223"/>
      <c r="C35" s="237" t="s">
        <v>284</v>
      </c>
      <c r="D35" s="238">
        <f>SUM(D19:D34)</f>
        <v>4349240</v>
      </c>
      <c r="E35" s="37"/>
      <c r="F35" s="37"/>
      <c r="G35" s="37"/>
      <c r="H35" s="37"/>
      <c r="I35" s="37"/>
      <c r="J35" s="39"/>
      <c r="K35" s="66"/>
      <c r="L35" s="66"/>
      <c r="M35" s="37"/>
      <c r="N35" s="37"/>
      <c r="O35" s="37"/>
      <c r="P35" s="37"/>
      <c r="Q35" s="37"/>
      <c r="R35" s="37"/>
      <c r="S35" s="37"/>
      <c r="T35" s="37"/>
    </row>
    <row r="36" spans="1:20" s="8" customFormat="1" ht="15" x14ac:dyDescent="0.25">
      <c r="A36" s="157"/>
      <c r="B36" s="116" t="s">
        <v>7</v>
      </c>
      <c r="C36" s="241"/>
      <c r="D36" s="241">
        <f>D35+D18</f>
        <v>11006950</v>
      </c>
      <c r="E36" s="241">
        <f t="shared" ref="E36:H36" si="3">SUM(E6:E34)</f>
        <v>367000</v>
      </c>
      <c r="F36" s="241">
        <f t="shared" si="3"/>
        <v>1040382</v>
      </c>
      <c r="G36" s="241">
        <f t="shared" si="3"/>
        <v>1603664</v>
      </c>
      <c r="H36" s="241">
        <f t="shared" si="3"/>
        <v>2032824</v>
      </c>
      <c r="I36" s="241">
        <f>SUM(I6:I34)</f>
        <v>1613840</v>
      </c>
      <c r="J36" s="241">
        <f t="shared" ref="J36:R36" si="4">SUM(J6:J34)</f>
        <v>1083100</v>
      </c>
      <c r="K36" s="241">
        <f t="shared" si="4"/>
        <v>874200</v>
      </c>
      <c r="L36" s="241">
        <f t="shared" si="4"/>
        <v>913000</v>
      </c>
      <c r="M36" s="241">
        <f t="shared" si="4"/>
        <v>799900</v>
      </c>
      <c r="N36" s="241">
        <f t="shared" si="4"/>
        <v>473200</v>
      </c>
      <c r="O36" s="241">
        <f t="shared" si="4"/>
        <v>105840</v>
      </c>
      <c r="P36" s="241">
        <f t="shared" si="4"/>
        <v>100000</v>
      </c>
      <c r="Q36" s="241">
        <f t="shared" si="4"/>
        <v>0</v>
      </c>
      <c r="R36" s="241">
        <f t="shared" si="4"/>
        <v>6657710</v>
      </c>
      <c r="S36" s="241">
        <f>SUM(S6:S34)</f>
        <v>4349240</v>
      </c>
      <c r="T36" s="241">
        <f t="shared" ref="T36" si="5">SUM(T6:T35)</f>
        <v>11006950</v>
      </c>
    </row>
    <row r="38" spans="1:20" x14ac:dyDescent="0.2">
      <c r="C38" s="10"/>
      <c r="D38" s="10"/>
      <c r="E38" s="10"/>
      <c r="F38" s="10"/>
      <c r="G38" s="10"/>
      <c r="H38" s="10"/>
    </row>
    <row r="39" spans="1:20" ht="14.45" customHeight="1" x14ac:dyDescent="0.2">
      <c r="C39" s="10"/>
      <c r="D39" s="10"/>
      <c r="E39" s="10"/>
      <c r="F39" s="10"/>
      <c r="G39" s="10"/>
      <c r="H39" s="11"/>
    </row>
    <row r="40" spans="1:20" x14ac:dyDescent="0.2">
      <c r="C40" s="10"/>
      <c r="D40" s="10"/>
      <c r="E40" s="10"/>
      <c r="F40" s="10"/>
      <c r="G40" s="10"/>
      <c r="H40" s="11"/>
    </row>
    <row r="41" spans="1:20" x14ac:dyDescent="0.2">
      <c r="C41" s="10"/>
      <c r="E41" s="10"/>
      <c r="F41" s="10"/>
      <c r="G41" s="10"/>
      <c r="H41" s="11"/>
    </row>
  </sheetData>
  <autoFilter ref="A3:T36" xr:uid="{00000000-0001-0000-0500-000000000000}">
    <filterColumn colId="4" showButton="0"/>
    <filterColumn colId="5" showButton="0"/>
    <filterColumn colId="6" showButton="0"/>
    <filterColumn colId="7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</autoFilter>
  <mergeCells count="9">
    <mergeCell ref="J3:Q3"/>
    <mergeCell ref="R3:R4"/>
    <mergeCell ref="S3:S4"/>
    <mergeCell ref="T3:T4"/>
    <mergeCell ref="A5:T5"/>
    <mergeCell ref="A3:A4"/>
    <mergeCell ref="B3:B4"/>
    <mergeCell ref="E3:I3"/>
    <mergeCell ref="D3:D4"/>
  </mergeCells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2"/>
  <sheetViews>
    <sheetView workbookViewId="0">
      <selection activeCell="N16" sqref="N16"/>
    </sheetView>
  </sheetViews>
  <sheetFormatPr defaultColWidth="8.7109375" defaultRowHeight="12.75" x14ac:dyDescent="0.2"/>
  <cols>
    <col min="1" max="1" width="4" style="9" customWidth="1"/>
    <col min="2" max="2" width="11.140625" style="9" bestFit="1" customWidth="1"/>
    <col min="3" max="3" width="33" style="9" customWidth="1"/>
    <col min="4" max="4" width="4.85546875" style="9" bestFit="1" customWidth="1"/>
    <col min="5" max="11" width="6.28515625" style="9" bestFit="1" customWidth="1"/>
    <col min="12" max="16384" width="8.7109375" style="9"/>
  </cols>
  <sheetData>
    <row r="1" spans="1:17" ht="18.75" x14ac:dyDescent="0.25">
      <c r="A1" s="288" t="s">
        <v>242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/>
      <c r="M1"/>
      <c r="N1"/>
      <c r="O1"/>
      <c r="P1"/>
      <c r="Q1"/>
    </row>
    <row r="2" spans="1:17" ht="15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ht="15" x14ac:dyDescent="0.25">
      <c r="A3" s="69" t="s">
        <v>89</v>
      </c>
      <c r="B3" s="69" t="s">
        <v>15</v>
      </c>
      <c r="C3" s="70" t="s">
        <v>90</v>
      </c>
      <c r="D3" s="71">
        <v>2023</v>
      </c>
      <c r="E3" s="71">
        <v>2024</v>
      </c>
      <c r="F3" s="71">
        <v>2025</v>
      </c>
      <c r="G3" s="71">
        <v>2026</v>
      </c>
      <c r="H3" s="72">
        <v>2027</v>
      </c>
      <c r="I3" s="72">
        <v>2028</v>
      </c>
      <c r="J3" s="72">
        <v>2029</v>
      </c>
      <c r="K3" s="72">
        <v>2030</v>
      </c>
      <c r="L3" s="72">
        <v>2031</v>
      </c>
      <c r="M3" s="72">
        <v>2032</v>
      </c>
      <c r="N3" s="72">
        <v>2033</v>
      </c>
      <c r="O3" s="72">
        <v>2034</v>
      </c>
      <c r="P3" s="72">
        <v>2035</v>
      </c>
      <c r="Q3" s="73" t="s">
        <v>7</v>
      </c>
    </row>
    <row r="4" spans="1:17" ht="30" x14ac:dyDescent="0.2">
      <c r="A4" s="127" t="s">
        <v>91</v>
      </c>
      <c r="B4" s="127" t="s">
        <v>60</v>
      </c>
      <c r="C4" s="226" t="s">
        <v>270</v>
      </c>
      <c r="D4" s="147"/>
      <c r="E4" s="147"/>
      <c r="F4" s="147"/>
      <c r="G4" s="147"/>
      <c r="H4" s="149"/>
      <c r="I4" s="149"/>
      <c r="J4" s="149"/>
      <c r="K4" s="225">
        <v>26000</v>
      </c>
      <c r="L4" s="149"/>
      <c r="M4" s="149"/>
      <c r="N4" s="149"/>
      <c r="O4" s="149"/>
      <c r="P4" s="149"/>
      <c r="Q4" s="75">
        <f t="shared" ref="Q4:Q9" si="0">SUM(D4:P4)</f>
        <v>26000</v>
      </c>
    </row>
    <row r="5" spans="1:17" ht="30" x14ac:dyDescent="0.2">
      <c r="A5" s="127" t="s">
        <v>92</v>
      </c>
      <c r="B5" s="127" t="s">
        <v>201</v>
      </c>
      <c r="C5" s="226" t="s">
        <v>269</v>
      </c>
      <c r="D5" s="147"/>
      <c r="E5" s="147"/>
      <c r="F5" s="147"/>
      <c r="G5" s="147"/>
      <c r="H5" s="149"/>
      <c r="I5" s="229">
        <v>22000</v>
      </c>
      <c r="J5" s="229"/>
      <c r="K5" s="225"/>
      <c r="L5" s="149"/>
      <c r="M5" s="149"/>
      <c r="N5" s="149"/>
      <c r="O5" s="149"/>
      <c r="P5" s="149"/>
      <c r="Q5" s="75">
        <f t="shared" si="0"/>
        <v>22000</v>
      </c>
    </row>
    <row r="6" spans="1:17" ht="30" x14ac:dyDescent="0.2">
      <c r="A6" s="127" t="s">
        <v>93</v>
      </c>
      <c r="B6" s="127" t="s">
        <v>72</v>
      </c>
      <c r="C6" s="226" t="s">
        <v>261</v>
      </c>
      <c r="D6" s="147"/>
      <c r="E6" s="147"/>
      <c r="F6" s="147"/>
      <c r="G6" s="147"/>
      <c r="H6" s="149"/>
      <c r="I6" s="230"/>
      <c r="J6" s="229">
        <v>10000</v>
      </c>
      <c r="K6" s="225"/>
      <c r="L6" s="149"/>
      <c r="M6" s="149"/>
      <c r="N6" s="149"/>
      <c r="O6" s="149"/>
      <c r="P6" s="149"/>
      <c r="Q6" s="75">
        <f t="shared" si="0"/>
        <v>10000</v>
      </c>
    </row>
    <row r="7" spans="1:17" ht="15" x14ac:dyDescent="0.2">
      <c r="A7" s="127" t="s">
        <v>178</v>
      </c>
      <c r="B7" s="127" t="s">
        <v>74</v>
      </c>
      <c r="C7" s="128" t="s">
        <v>177</v>
      </c>
      <c r="D7" s="147"/>
      <c r="E7" s="148">
        <v>20000</v>
      </c>
      <c r="F7" s="147"/>
      <c r="G7" s="147"/>
      <c r="H7" s="149"/>
      <c r="I7" s="149"/>
      <c r="J7" s="149"/>
      <c r="K7" s="149"/>
      <c r="L7" s="149"/>
      <c r="M7" s="149"/>
      <c r="N7" s="149"/>
      <c r="O7" s="149"/>
      <c r="P7" s="149"/>
      <c r="Q7" s="75">
        <f t="shared" si="0"/>
        <v>20000</v>
      </c>
    </row>
    <row r="8" spans="1:17" ht="12.95" customHeight="1" x14ac:dyDescent="0.25">
      <c r="A8" s="227" t="s">
        <v>179</v>
      </c>
      <c r="B8" s="74" t="s">
        <v>77</v>
      </c>
      <c r="C8" s="80" t="s">
        <v>156</v>
      </c>
      <c r="D8" s="37"/>
      <c r="E8" s="66"/>
      <c r="F8" s="66"/>
      <c r="G8" s="66">
        <v>20000</v>
      </c>
      <c r="H8" s="37"/>
      <c r="I8" s="37"/>
      <c r="J8" s="37"/>
      <c r="K8" s="37"/>
      <c r="L8" s="37"/>
      <c r="M8" s="37"/>
      <c r="N8" s="37"/>
      <c r="O8" s="37"/>
      <c r="P8" s="37"/>
      <c r="Q8" s="75">
        <f t="shared" si="0"/>
        <v>20000</v>
      </c>
    </row>
    <row r="9" spans="1:17" ht="14.1" customHeight="1" x14ac:dyDescent="0.25">
      <c r="A9" s="227" t="s">
        <v>271</v>
      </c>
      <c r="B9" s="74" t="s">
        <v>71</v>
      </c>
      <c r="C9" s="80" t="s">
        <v>156</v>
      </c>
      <c r="D9" s="38"/>
      <c r="E9" s="150"/>
      <c r="F9" s="150"/>
      <c r="G9" s="150"/>
      <c r="H9" s="38">
        <v>20000</v>
      </c>
      <c r="I9" s="38"/>
      <c r="J9" s="38"/>
      <c r="K9" s="38"/>
      <c r="L9" s="38"/>
      <c r="M9" s="38"/>
      <c r="N9" s="38"/>
      <c r="O9" s="38"/>
      <c r="P9" s="38"/>
      <c r="Q9" s="75">
        <f t="shared" si="0"/>
        <v>20000</v>
      </c>
    </row>
    <row r="10" spans="1:17" ht="12.95" customHeight="1" x14ac:dyDescent="0.25">
      <c r="A10" s="228" t="s">
        <v>272</v>
      </c>
      <c r="B10" s="76" t="s">
        <v>78</v>
      </c>
      <c r="C10" s="80" t="s">
        <v>281</v>
      </c>
      <c r="D10" s="151"/>
      <c r="E10" s="152"/>
      <c r="F10" s="152">
        <v>20000</v>
      </c>
      <c r="G10" s="152"/>
      <c r="H10" s="153"/>
      <c r="I10" s="153"/>
      <c r="J10" s="153"/>
      <c r="K10" s="153"/>
      <c r="L10" s="153"/>
      <c r="M10" s="153"/>
      <c r="N10" s="153"/>
      <c r="O10" s="153"/>
      <c r="P10" s="149"/>
      <c r="Q10" s="75">
        <f t="shared" ref="Q10:Q11" si="1">SUM(D10:P10)</f>
        <v>20000</v>
      </c>
    </row>
    <row r="11" spans="1:17" ht="12.95" customHeight="1" x14ac:dyDescent="0.25">
      <c r="A11" s="228" t="s">
        <v>273</v>
      </c>
      <c r="B11" s="76" t="s">
        <v>79</v>
      </c>
      <c r="C11" s="80" t="s">
        <v>156</v>
      </c>
      <c r="D11" s="151"/>
      <c r="E11" s="152"/>
      <c r="F11" s="152"/>
      <c r="G11" s="152"/>
      <c r="H11" s="153"/>
      <c r="I11" s="153"/>
      <c r="J11" s="154">
        <v>20000</v>
      </c>
      <c r="K11" s="153"/>
      <c r="L11" s="153"/>
      <c r="M11" s="153"/>
      <c r="N11" s="153"/>
      <c r="O11" s="153"/>
      <c r="P11" s="149"/>
      <c r="Q11" s="75">
        <f t="shared" si="1"/>
        <v>20000</v>
      </c>
    </row>
    <row r="12" spans="1:17" ht="15" x14ac:dyDescent="0.25">
      <c r="A12" s="77"/>
      <c r="B12" s="77"/>
      <c r="C12" s="78" t="s">
        <v>7</v>
      </c>
      <c r="D12" s="79">
        <f t="shared" ref="D12:E12" si="2">SUM(D4:D11)</f>
        <v>0</v>
      </c>
      <c r="E12" s="79">
        <f t="shared" si="2"/>
        <v>20000</v>
      </c>
      <c r="F12" s="79">
        <f>SUM(F4:F11)</f>
        <v>20000</v>
      </c>
      <c r="G12" s="79">
        <f t="shared" ref="G12:P12" si="3">SUM(G4:G11)</f>
        <v>20000</v>
      </c>
      <c r="H12" s="79">
        <f t="shared" si="3"/>
        <v>20000</v>
      </c>
      <c r="I12" s="79">
        <f t="shared" si="3"/>
        <v>22000</v>
      </c>
      <c r="J12" s="79">
        <f t="shared" si="3"/>
        <v>30000</v>
      </c>
      <c r="K12" s="79">
        <f t="shared" si="3"/>
        <v>26000</v>
      </c>
      <c r="L12" s="79">
        <f t="shared" si="3"/>
        <v>0</v>
      </c>
      <c r="M12" s="79">
        <f t="shared" si="3"/>
        <v>0</v>
      </c>
      <c r="N12" s="79">
        <f t="shared" si="3"/>
        <v>0</v>
      </c>
      <c r="O12" s="79">
        <f t="shared" si="3"/>
        <v>0</v>
      </c>
      <c r="P12" s="79">
        <f t="shared" si="3"/>
        <v>0</v>
      </c>
      <c r="Q12" s="79">
        <f>SUM(Q4:Q11)</f>
        <v>158000</v>
      </c>
    </row>
  </sheetData>
  <mergeCells count="1">
    <mergeCell ref="A1: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 ÜHIKHINNAD</vt:lpstr>
      <vt:lpstr>2. Lühiajaline lahtikirjutatuna</vt:lpstr>
      <vt:lpstr>3. Pikaajaline lahtikirjutatuna</vt:lpstr>
      <vt:lpstr>4. KOOND</vt:lpstr>
      <vt:lpstr>5. Tuletõrjeveevarustus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T3600</dc:creator>
  <cp:lastModifiedBy>Oliver Sakk</cp:lastModifiedBy>
  <cp:lastPrinted>2019-01-18T08:05:57Z</cp:lastPrinted>
  <dcterms:created xsi:type="dcterms:W3CDTF">2018-07-18T12:33:12Z</dcterms:created>
  <dcterms:modified xsi:type="dcterms:W3CDTF">2023-01-16T07:52:57Z</dcterms:modified>
</cp:coreProperties>
</file>